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tabRatio="440"/>
  </bookViews>
  <sheets>
    <sheet name="13" sheetId="15" r:id="rId1"/>
  </sheets>
  <definedNames>
    <definedName name="_xlnm.Print_Area" localSheetId="0">'13'!$A$1:$I$241</definedName>
  </definedNames>
  <calcPr calcId="152511"/>
</workbook>
</file>

<file path=xl/calcChain.xml><?xml version="1.0" encoding="utf-8"?>
<calcChain xmlns="http://schemas.openxmlformats.org/spreadsheetml/2006/main">
  <c r="G203" i="15" l="1"/>
  <c r="G99" i="15"/>
  <c r="G92" i="15" s="1"/>
  <c r="G63" i="15"/>
  <c r="H179" i="15"/>
  <c r="H178" i="15" s="1"/>
  <c r="G186" i="15"/>
  <c r="G179" i="15"/>
  <c r="G178" i="15"/>
  <c r="G177" i="15" s="1"/>
  <c r="G102" i="15"/>
  <c r="G101" i="15" s="1"/>
  <c r="G100" i="15" s="1"/>
  <c r="G95" i="15"/>
  <c r="G190" i="15"/>
  <c r="G189" i="15" s="1"/>
  <c r="G81" i="15"/>
  <c r="G217" i="15"/>
  <c r="G140" i="15"/>
  <c r="G219" i="15"/>
  <c r="G218" i="15"/>
  <c r="G141" i="15"/>
  <c r="G197" i="15"/>
  <c r="G149" i="15"/>
  <c r="G148" i="15" s="1"/>
  <c r="I209" i="15"/>
  <c r="H209" i="15"/>
  <c r="G109" i="15"/>
  <c r="G108" i="15" s="1"/>
  <c r="G94" i="15"/>
  <c r="G216" i="15"/>
  <c r="H60" i="15"/>
  <c r="I61" i="15"/>
  <c r="I60" i="15"/>
  <c r="H61" i="15"/>
  <c r="G61" i="15"/>
  <c r="G60" i="15" s="1"/>
  <c r="H218" i="15"/>
  <c r="H216" i="15" s="1"/>
  <c r="H215" i="15" s="1"/>
  <c r="H214" i="15" s="1"/>
  <c r="H205" i="15" s="1"/>
  <c r="H204" i="15" s="1"/>
  <c r="G210" i="15"/>
  <c r="G209" i="15"/>
  <c r="G208" i="15"/>
  <c r="G194" i="15"/>
  <c r="G193" i="15"/>
  <c r="G192" i="15" s="1"/>
  <c r="G191" i="15"/>
  <c r="I187" i="15"/>
  <c r="H187" i="15"/>
  <c r="G187" i="15"/>
  <c r="G185" i="15"/>
  <c r="G184" i="15" s="1"/>
  <c r="I186" i="15"/>
  <c r="I185" i="15"/>
  <c r="I184" i="15" s="1"/>
  <c r="H186" i="15"/>
  <c r="H185" i="15" s="1"/>
  <c r="H184" i="15"/>
  <c r="G170" i="15"/>
  <c r="G169" i="15"/>
  <c r="G162" i="15"/>
  <c r="G161" i="15"/>
  <c r="G160" i="15" s="1"/>
  <c r="G157" i="15"/>
  <c r="G156" i="15" s="1"/>
  <c r="G151" i="15"/>
  <c r="I141" i="15"/>
  <c r="H141" i="15"/>
  <c r="G107" i="15"/>
  <c r="G106" i="15" s="1"/>
  <c r="G105" i="15"/>
  <c r="I108" i="15"/>
  <c r="I107" i="15"/>
  <c r="I106" i="15" s="1"/>
  <c r="H108" i="15"/>
  <c r="H107" i="15" s="1"/>
  <c r="H106" i="15"/>
  <c r="H105" i="15" s="1"/>
  <c r="G75" i="15"/>
  <c r="G34" i="15"/>
  <c r="G33" i="15" s="1"/>
  <c r="G32" i="15" s="1"/>
  <c r="G31" i="15" s="1"/>
  <c r="G30" i="15" s="1"/>
  <c r="G29" i="15" s="1"/>
  <c r="I196" i="15"/>
  <c r="I195" i="15"/>
  <c r="H196" i="15"/>
  <c r="H195" i="15"/>
  <c r="G196" i="15"/>
  <c r="G195" i="15"/>
  <c r="H81" i="15"/>
  <c r="I178" i="15"/>
  <c r="I177" i="15" s="1"/>
  <c r="I216" i="15"/>
  <c r="I215" i="15" s="1"/>
  <c r="I214" i="15"/>
  <c r="G138" i="15"/>
  <c r="G96" i="15"/>
  <c r="G82" i="15"/>
  <c r="G130" i="15"/>
  <c r="G127" i="15" s="1"/>
  <c r="G126" i="15" s="1"/>
  <c r="G125" i="15" s="1"/>
  <c r="G128" i="15"/>
  <c r="I208" i="15"/>
  <c r="I103" i="15"/>
  <c r="H103" i="15"/>
  <c r="H207" i="15"/>
  <c r="I134" i="15"/>
  <c r="I133" i="15" s="1"/>
  <c r="H134" i="15"/>
  <c r="H133" i="15" s="1"/>
  <c r="G134" i="15"/>
  <c r="G133" i="15" s="1"/>
  <c r="I68" i="15"/>
  <c r="I67" i="15"/>
  <c r="I66" i="15" s="1"/>
  <c r="I65" i="15"/>
  <c r="I64" i="15" s="1"/>
  <c r="H68" i="15"/>
  <c r="H67" i="15" s="1"/>
  <c r="H66" i="15"/>
  <c r="H65" i="15" s="1"/>
  <c r="H64" i="15" s="1"/>
  <c r="G68" i="15"/>
  <c r="G67" i="15"/>
  <c r="G66" i="15" s="1"/>
  <c r="G65" i="15"/>
  <c r="G64" i="15" s="1"/>
  <c r="G80" i="15"/>
  <c r="G79" i="15" s="1"/>
  <c r="G104" i="15"/>
  <c r="G103" i="15" s="1"/>
  <c r="G35" i="15"/>
  <c r="G202" i="15"/>
  <c r="G201" i="15"/>
  <c r="G200" i="15" s="1"/>
  <c r="G198" i="15"/>
  <c r="I101" i="15"/>
  <c r="I100" i="15"/>
  <c r="G212" i="15"/>
  <c r="G211" i="15"/>
  <c r="H212" i="15"/>
  <c r="H211" i="15"/>
  <c r="H206" i="15" s="1"/>
  <c r="I212" i="15"/>
  <c r="I211" i="15" s="1"/>
  <c r="I193" i="15"/>
  <c r="I192" i="15" s="1"/>
  <c r="I191" i="15" s="1"/>
  <c r="H193" i="15"/>
  <c r="H192" i="15"/>
  <c r="H191" i="15" s="1"/>
  <c r="G173" i="15"/>
  <c r="I45" i="15"/>
  <c r="I44" i="15"/>
  <c r="I43" i="15" s="1"/>
  <c r="I42" i="15" s="1"/>
  <c r="H45" i="15"/>
  <c r="H44" i="15"/>
  <c r="H43" i="15" s="1"/>
  <c r="H42" i="15"/>
  <c r="G45" i="15"/>
  <c r="G44" i="15"/>
  <c r="G43" i="15" s="1"/>
  <c r="G42" i="15" s="1"/>
  <c r="I162" i="15"/>
  <c r="I161" i="15"/>
  <c r="I160" i="15" s="1"/>
  <c r="H162" i="15"/>
  <c r="H161" i="15" s="1"/>
  <c r="H160" i="15" s="1"/>
  <c r="H154" i="15" s="1"/>
  <c r="I53" i="15"/>
  <c r="H53" i="15"/>
  <c r="G53" i="15"/>
  <c r="I235" i="15"/>
  <c r="I234" i="15" s="1"/>
  <c r="H235" i="15"/>
  <c r="H233" i="15" s="1"/>
  <c r="H232" i="15" s="1"/>
  <c r="H231" i="15" s="1"/>
  <c r="G235" i="15"/>
  <c r="I238" i="15"/>
  <c r="I237" i="15" s="1"/>
  <c r="I233" i="15" s="1"/>
  <c r="I232" i="15" s="1"/>
  <c r="I231" i="15" s="1"/>
  <c r="H238" i="15"/>
  <c r="H237" i="15"/>
  <c r="G238" i="15"/>
  <c r="G237" i="15"/>
  <c r="I138" i="15"/>
  <c r="H138" i="15"/>
  <c r="H137" i="15" s="1"/>
  <c r="H136" i="15" s="1"/>
  <c r="I94" i="15"/>
  <c r="I92" i="15"/>
  <c r="H94" i="15"/>
  <c r="H92" i="15"/>
  <c r="I189" i="15"/>
  <c r="H189" i="15"/>
  <c r="I229" i="15"/>
  <c r="I228" i="15"/>
  <c r="I227" i="15" s="1"/>
  <c r="I226" i="15" s="1"/>
  <c r="H229" i="15"/>
  <c r="H228" i="15" s="1"/>
  <c r="H227" i="15" s="1"/>
  <c r="H226" i="15" s="1"/>
  <c r="G229" i="15"/>
  <c r="G228" i="15" s="1"/>
  <c r="G227" i="15" s="1"/>
  <c r="G226" i="15" s="1"/>
  <c r="G114" i="15"/>
  <c r="G113" i="15" s="1"/>
  <c r="G112" i="15" s="1"/>
  <c r="G111" i="15" s="1"/>
  <c r="G110" i="15" s="1"/>
  <c r="G146" i="15"/>
  <c r="I224" i="15"/>
  <c r="I223" i="15" s="1"/>
  <c r="I222" i="15" s="1"/>
  <c r="I221" i="15" s="1"/>
  <c r="I220" i="15" s="1"/>
  <c r="I202" i="15"/>
  <c r="I201" i="15" s="1"/>
  <c r="I200" i="15" s="1"/>
  <c r="I198" i="15" s="1"/>
  <c r="I182" i="15"/>
  <c r="I175" i="15"/>
  <c r="I173" i="15"/>
  <c r="I171" i="15"/>
  <c r="I169" i="15"/>
  <c r="I165" i="15"/>
  <c r="I164" i="15" s="1"/>
  <c r="I163" i="15"/>
  <c r="I158" i="15"/>
  <c r="I156" i="15"/>
  <c r="I155" i="15" s="1"/>
  <c r="I154" i="15" s="1"/>
  <c r="I150" i="15"/>
  <c r="I148" i="15"/>
  <c r="I146" i="15"/>
  <c r="I145" i="15"/>
  <c r="I144" i="15" s="1"/>
  <c r="I143" i="15" s="1"/>
  <c r="I130" i="15"/>
  <c r="I127" i="15"/>
  <c r="I126" i="15" s="1"/>
  <c r="I125" i="15" s="1"/>
  <c r="I128" i="15"/>
  <c r="I122" i="15"/>
  <c r="I120" i="15"/>
  <c r="I114" i="15"/>
  <c r="I113" i="15" s="1"/>
  <c r="I112" i="15"/>
  <c r="I111" i="15" s="1"/>
  <c r="I110" i="15" s="1"/>
  <c r="I96" i="15"/>
  <c r="I87" i="15"/>
  <c r="I86" i="15" s="1"/>
  <c r="I85" i="15"/>
  <c r="I84" i="15" s="1"/>
  <c r="I82" i="15"/>
  <c r="I80" i="15"/>
  <c r="I79" i="15" s="1"/>
  <c r="I77" i="15"/>
  <c r="I74" i="15"/>
  <c r="I75" i="15"/>
  <c r="I58" i="15"/>
  <c r="I57" i="15" s="1"/>
  <c r="I56" i="15" s="1"/>
  <c r="I55" i="15" s="1"/>
  <c r="I47" i="15" s="1"/>
  <c r="I51" i="15"/>
  <c r="I49" i="15" s="1"/>
  <c r="I48" i="15" s="1"/>
  <c r="I40" i="15"/>
  <c r="I39" i="15"/>
  <c r="I35" i="15"/>
  <c r="I33" i="15"/>
  <c r="I32" i="15" s="1"/>
  <c r="I31" i="15"/>
  <c r="I30" i="15" s="1"/>
  <c r="I29" i="15" s="1"/>
  <c r="I27" i="15"/>
  <c r="I26" i="15"/>
  <c r="I22" i="15"/>
  <c r="I21" i="15"/>
  <c r="I20" i="15" s="1"/>
  <c r="I19" i="15"/>
  <c r="H224" i="15"/>
  <c r="H223" i="15"/>
  <c r="H222" i="15" s="1"/>
  <c r="H221" i="15" s="1"/>
  <c r="H202" i="15"/>
  <c r="H201" i="15" s="1"/>
  <c r="H200" i="15" s="1"/>
  <c r="H198" i="15" s="1"/>
  <c r="H182" i="15"/>
  <c r="H181" i="15" s="1"/>
  <c r="H175" i="15"/>
  <c r="H173" i="15"/>
  <c r="H171" i="15"/>
  <c r="H168" i="15"/>
  <c r="H169" i="15"/>
  <c r="H165" i="15"/>
  <c r="H164" i="15" s="1"/>
  <c r="H163" i="15" s="1"/>
  <c r="H158" i="15"/>
  <c r="H156" i="15"/>
  <c r="H155" i="15" s="1"/>
  <c r="H150" i="15"/>
  <c r="H148" i="15"/>
  <c r="H146" i="15"/>
  <c r="H145" i="15" s="1"/>
  <c r="H144" i="15" s="1"/>
  <c r="H143" i="15" s="1"/>
  <c r="H130" i="15"/>
  <c r="H128" i="15"/>
  <c r="H127" i="15" s="1"/>
  <c r="H126" i="15" s="1"/>
  <c r="H125" i="15" s="1"/>
  <c r="H122" i="15"/>
  <c r="H120" i="15"/>
  <c r="H119" i="15" s="1"/>
  <c r="H118" i="15" s="1"/>
  <c r="H117" i="15" s="1"/>
  <c r="H114" i="15"/>
  <c r="H113" i="15"/>
  <c r="H112" i="15" s="1"/>
  <c r="H111" i="15"/>
  <c r="H110" i="15" s="1"/>
  <c r="H101" i="15"/>
  <c r="H100" i="15" s="1"/>
  <c r="H91" i="15"/>
  <c r="H90" i="15" s="1"/>
  <c r="H89" i="15" s="1"/>
  <c r="H96" i="15"/>
  <c r="H87" i="15"/>
  <c r="H86" i="15" s="1"/>
  <c r="H85" i="15" s="1"/>
  <c r="H84" i="15" s="1"/>
  <c r="H82" i="15"/>
  <c r="H80" i="15"/>
  <c r="H79" i="15"/>
  <c r="H77" i="15"/>
  <c r="H74" i="15"/>
  <c r="H75" i="15"/>
  <c r="H69" i="15"/>
  <c r="H58" i="15"/>
  <c r="H57" i="15"/>
  <c r="H56" i="15" s="1"/>
  <c r="H55" i="15" s="1"/>
  <c r="H47" i="15" s="1"/>
  <c r="H51" i="15"/>
  <c r="H49" i="15" s="1"/>
  <c r="H48" i="15" s="1"/>
  <c r="H40" i="15"/>
  <c r="H39" i="15"/>
  <c r="H35" i="15"/>
  <c r="H33" i="15"/>
  <c r="H32" i="15" s="1"/>
  <c r="H31" i="15" s="1"/>
  <c r="H30" i="15" s="1"/>
  <c r="H29" i="15" s="1"/>
  <c r="H27" i="15"/>
  <c r="H26" i="15"/>
  <c r="H22" i="15"/>
  <c r="H21" i="15" s="1"/>
  <c r="H20" i="15" s="1"/>
  <c r="H19" i="15" s="1"/>
  <c r="H18" i="15" s="1"/>
  <c r="G150" i="15"/>
  <c r="G182" i="15"/>
  <c r="G181" i="15"/>
  <c r="G171" i="15"/>
  <c r="G122" i="15"/>
  <c r="G120" i="15"/>
  <c r="G175" i="15"/>
  <c r="G158" i="15"/>
  <c r="G155" i="15"/>
  <c r="G154" i="15" s="1"/>
  <c r="G87" i="15"/>
  <c r="G86" i="15" s="1"/>
  <c r="G85" i="15" s="1"/>
  <c r="G84" i="15" s="1"/>
  <c r="G58" i="15"/>
  <c r="G57" i="15" s="1"/>
  <c r="G56" i="15" s="1"/>
  <c r="G55" i="15" s="1"/>
  <c r="G224" i="15"/>
  <c r="G223" i="15"/>
  <c r="G222" i="15" s="1"/>
  <c r="G221" i="15" s="1"/>
  <c r="G220" i="15" s="1"/>
  <c r="G27" i="15"/>
  <c r="G26" i="15"/>
  <c r="G40" i="15"/>
  <c r="G39" i="15"/>
  <c r="G51" i="15"/>
  <c r="G49" i="15" s="1"/>
  <c r="G48" i="15" s="1"/>
  <c r="G165" i="15"/>
  <c r="G164" i="15"/>
  <c r="G163" i="15" s="1"/>
  <c r="G77" i="15"/>
  <c r="G74" i="15" s="1"/>
  <c r="G73" i="15" s="1"/>
  <c r="G22" i="15"/>
  <c r="G21" i="15"/>
  <c r="G20" i="15" s="1"/>
  <c r="G19" i="15" s="1"/>
  <c r="G69" i="15"/>
  <c r="I69" i="15"/>
  <c r="H208" i="15"/>
  <c r="I207" i="15"/>
  <c r="I206" i="15" s="1"/>
  <c r="I205" i="15" s="1"/>
  <c r="I204" i="15" s="1"/>
  <c r="G137" i="15"/>
  <c r="G136" i="15" s="1"/>
  <c r="G119" i="15"/>
  <c r="G118" i="15" s="1"/>
  <c r="G117" i="15" s="1"/>
  <c r="G145" i="15"/>
  <c r="G144" i="15" s="1"/>
  <c r="G143" i="15" s="1"/>
  <c r="I119" i="15"/>
  <c r="I118" i="15" s="1"/>
  <c r="I73" i="15"/>
  <c r="I50" i="15"/>
  <c r="I168" i="15"/>
  <c r="I167" i="15"/>
  <c r="I137" i="15"/>
  <c r="I136" i="15"/>
  <c r="G50" i="15"/>
  <c r="G207" i="15"/>
  <c r="G206" i="15"/>
  <c r="G205" i="15" s="1"/>
  <c r="G204" i="15" s="1"/>
  <c r="G215" i="15"/>
  <c r="G214" i="15" s="1"/>
  <c r="I72" i="15"/>
  <c r="I71" i="15" s="1"/>
  <c r="H73" i="15"/>
  <c r="H72" i="15" s="1"/>
  <c r="H71" i="15" s="1"/>
  <c r="H180" i="15"/>
  <c r="G234" i="15"/>
  <c r="G233" i="15"/>
  <c r="G232" i="15" s="1"/>
  <c r="G231" i="15" s="1"/>
  <c r="G168" i="15"/>
  <c r="G167" i="15" s="1"/>
  <c r="H234" i="15"/>
  <c r="G132" i="15" l="1"/>
  <c r="I153" i="15"/>
  <c r="I152" i="15" s="1"/>
  <c r="G91" i="15"/>
  <c r="G90" i="15" s="1"/>
  <c r="G89" i="15" s="1"/>
  <c r="I132" i="15"/>
  <c r="I117" i="15"/>
  <c r="I116" i="15" s="1"/>
  <c r="G72" i="15"/>
  <c r="G71" i="15" s="1"/>
  <c r="G47" i="15"/>
  <c r="G18" i="15" s="1"/>
  <c r="H220" i="15"/>
  <c r="I18" i="15"/>
  <c r="H132" i="15"/>
  <c r="H116" i="15" s="1"/>
  <c r="H17" i="15" s="1"/>
  <c r="H16" i="15" s="1"/>
  <c r="I105" i="15"/>
  <c r="G180" i="15"/>
  <c r="G153" i="15" s="1"/>
  <c r="G152" i="15" s="1"/>
  <c r="G116" i="15" s="1"/>
  <c r="I180" i="15"/>
  <c r="I181" i="15"/>
  <c r="H177" i="15"/>
  <c r="H167" i="15" s="1"/>
  <c r="H153" i="15" s="1"/>
  <c r="H152" i="15" s="1"/>
  <c r="H50" i="15"/>
  <c r="I91" i="15"/>
  <c r="I90" i="15" s="1"/>
  <c r="I89" i="15" s="1"/>
  <c r="G17" i="15" l="1"/>
  <c r="G16" i="15" s="1"/>
  <c r="I17" i="15"/>
  <c r="I16" i="15" s="1"/>
</calcChain>
</file>

<file path=xl/sharedStrings.xml><?xml version="1.0" encoding="utf-8"?>
<sst xmlns="http://schemas.openxmlformats.org/spreadsheetml/2006/main" count="978" uniqueCount="312">
  <si>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</si>
  <si>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</si>
  <si>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</si>
  <si>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</si>
  <si>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</si>
  <si>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</si>
  <si>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</si>
  <si>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</si>
  <si>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</si>
  <si>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</si>
  <si>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0700100000</t>
  </si>
  <si>
    <t>0700101280</t>
  </si>
  <si>
    <t>0400000000</t>
  </si>
  <si>
    <t>0410000000</t>
  </si>
  <si>
    <t>0410100000</t>
  </si>
  <si>
    <t>Мероприятия по модернизации, ремонту и поддержания в работоспособном состоянии уличного освещения</t>
  </si>
  <si>
    <t>0410101090</t>
  </si>
  <si>
    <t>0410101110</t>
  </si>
  <si>
    <t>0410200000</t>
  </si>
  <si>
    <t>0410201120</t>
  </si>
  <si>
    <t>0420000000</t>
  </si>
  <si>
    <t>0420100000</t>
  </si>
  <si>
    <t>0430000000</t>
  </si>
  <si>
    <t>0430100000</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</si>
  <si>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</si>
  <si>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</si>
  <si>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0430101150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</si>
  <si>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</si>
  <si>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</si>
  <si>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</si>
  <si>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</si>
  <si>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</si>
  <si>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</si>
  <si>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</si>
  <si>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0440201210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</si>
  <si>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</si>
  <si>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</si>
  <si>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</si>
  <si>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</si>
  <si>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</si>
  <si>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</si>
  <si>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</si>
  <si>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</si>
  <si>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</si>
  <si>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</si>
  <si>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</si>
  <si>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</si>
  <si>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</si>
  <si>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</si>
  <si>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</si>
  <si>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</si>
  <si>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</si>
  <si>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</si>
  <si>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</si>
  <si>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</si>
  <si>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</si>
  <si>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</si>
  <si>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</si>
  <si>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</si>
  <si>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</si>
  <si>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</si>
  <si>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</si>
  <si>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</si>
  <si>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</si>
  <si>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</si>
  <si>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</si>
  <si>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</si>
  <si>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</si>
  <si>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</si>
  <si>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</si>
  <si>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</si>
  <si>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</si>
  <si>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</si>
  <si>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</si>
  <si>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</si>
  <si>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</si>
  <si>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</si>
  <si>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</si>
  <si>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</si>
  <si>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</si>
  <si>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</si>
  <si>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</si>
  <si>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</si>
  <si>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</si>
  <si>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</si>
  <si>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</si>
  <si>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</si>
  <si>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</si>
  <si>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</si>
  <si>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</si>
  <si>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</si>
  <si>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</si>
  <si>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</si>
  <si>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</si>
  <si>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</si>
  <si>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</si>
  <si>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</si>
  <si>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</si>
  <si>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</si>
  <si>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</si>
  <si>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</si>
  <si>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</si>
  <si>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</si>
  <si>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</si>
  <si>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</si>
  <si>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</si>
  <si>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</si>
  <si>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</si>
  <si>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</si>
  <si>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</si>
  <si>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</si>
  <si>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</si>
  <si>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0500100000</t>
  </si>
  <si>
    <t>0900000000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</si>
  <si>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</si>
  <si>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</si>
  <si>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</si>
  <si>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</si>
  <si>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</si>
  <si>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</si>
  <si>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0500101220</t>
  </si>
  <si>
    <t>0500200000</t>
  </si>
  <si>
    <t>0800200000</t>
  </si>
  <si>
    <t>0800201310</t>
  </si>
  <si>
    <t>0800201320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</si>
  <si>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</si>
  <si>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</si>
  <si>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</si>
  <si>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</si>
  <si>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</si>
  <si>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</si>
  <si>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</si>
  <si>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</si>
  <si>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</si>
  <si>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0110000000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</si>
  <si>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</si>
  <si>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</si>
  <si>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</si>
  <si>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</si>
  <si>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</si>
  <si>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0200000000</t>
  </si>
  <si>
    <t>0120000000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</si>
  <si>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</si>
  <si>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</si>
  <si>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</si>
  <si>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</si>
  <si>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</si>
  <si>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Основное мероприятие "Содержание и ремонт уличного освещения на территории Пениковского сельского поселения"</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</si>
  <si>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</si>
  <si>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</si>
  <si>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</si>
  <si>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</si>
  <si>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0500101230</t>
  </si>
  <si>
    <t>9900000210</t>
  </si>
  <si>
    <t>9900005000</t>
  </si>
  <si>
    <t>540</t>
  </si>
  <si>
    <t>9900005030</t>
  </si>
  <si>
    <t>Межбюджетные трансферты на передачу полномочий по осуществлению муниципального финансового контроля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</si>
  <si>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</si>
  <si>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</si>
  <si>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</si>
  <si>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</si>
  <si>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</si>
  <si>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</si>
  <si>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</si>
  <si>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</si>
  <si>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</si>
  <si>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</si>
  <si>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</si>
  <si>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</si>
  <si>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</si>
  <si>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</si>
  <si>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</si>
  <si>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</si>
  <si>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0120102240</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</si>
  <si>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</si>
  <si>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</si>
  <si>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0110101240</t>
  </si>
  <si>
    <t>Материальная помощь и социальные выплаты гражданам проживающим на территории Пениковского поселения</t>
  </si>
  <si>
    <t>0600201360</t>
  </si>
  <si>
    <t>0910000000</t>
  </si>
  <si>
    <t>Подпрограмма "Развитие на части территорий муниципального образования Пениковское сельское поселение иных форм местного самоуправления"</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</si>
  <si>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</si>
  <si>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</si>
  <si>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</si>
  <si>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</si>
  <si>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Прочие расходы в рамках полномочий органов местного самоуправления</t>
  </si>
  <si>
    <t>9900000280</t>
  </si>
  <si>
    <t>07001S0200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</si>
  <si>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</si>
  <si>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07001S0660</t>
  </si>
  <si>
    <t>0440400000</t>
  </si>
  <si>
    <t>0440401390</t>
  </si>
  <si>
    <t xml:space="preserve">Иные закупки товаров, работ и услуг </t>
  </si>
  <si>
    <t>0910101330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</si>
  <si>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</si>
  <si>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0910100000</t>
  </si>
  <si>
    <t>Основное мероприятие " Проведение превентивных мероприятий в области гражданской обороны и чрезвычайных ситуаций и профилактике терроризма"</t>
  </si>
  <si>
    <t>Основное мероприятие "Оценка,ремонт и содержание автомобильных дорог общего пользования местного значения"</t>
  </si>
  <si>
    <t xml:space="preserve">Оценка состояния автомобильных дорог общего пользования местного значения </t>
  </si>
  <si>
    <t>0500101400</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</si>
  <si>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</si>
  <si>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</si>
  <si>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</si>
  <si>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0500101410</t>
  </si>
  <si>
    <t>Прочие расходы на приведение в нормативное состояние автомобильных дорог общего пользования местного значения</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</si>
  <si>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</si>
  <si>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</si>
  <si>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 строительство дорог и дорожной инфраструктуры в границах населенных пунктов поселения"</t>
  </si>
  <si>
    <t>0500300000</t>
  </si>
  <si>
    <t>Мероприятия по строительству новых и капитальный ремонт автомобильных дорог общего пользования местного значения</t>
  </si>
  <si>
    <t>0500301440</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</si>
  <si>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</si>
  <si>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</si>
  <si>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0700101370</t>
  </si>
  <si>
    <t>Основное мероприятие "Комплекс мероприятий по уничтожению борщевика на территории Пениковского сельского поселения"</t>
  </si>
  <si>
    <t>Мероприятия по уничтожению борщевика</t>
  </si>
  <si>
    <t>0420101460</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</si>
  <si>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</si>
  <si>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Основное мероприятие "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</si>
  <si>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0910200000</t>
  </si>
  <si>
    <t>0910300000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</si>
  <si>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</si>
  <si>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</si>
  <si>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</si>
  <si>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0210000000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</si>
  <si>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</si>
  <si>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0210100000</t>
  </si>
  <si>
    <t>Предоставление бюджетным учреждениям субсидий на развитие физической культуры и  массового спорта  на территории поселения</t>
  </si>
  <si>
    <t>0210103240</t>
  </si>
  <si>
    <t>Подпрограмма "Реализация молодежной политики в муниципальном образовании Пениковское сельское поселение"</t>
  </si>
  <si>
    <t>0220000000</t>
  </si>
  <si>
    <t>Основное мероприятие " Создание условий  для реализации молодежной политики в муниципальном образовании Пениковское сельское поселение"</t>
  </si>
  <si>
    <t>0220200000</t>
  </si>
  <si>
    <t>Предоставление муниципальным бюджетным и автономным учреждениям субсидий на реализацию молодежной политики</t>
  </si>
  <si>
    <t>0220201450</t>
  </si>
  <si>
    <t xml:space="preserve">Мероприятия по оплате денежного вознаграждения председателю инициативной комиссии  </t>
  </si>
  <si>
    <t>0910101470</t>
  </si>
  <si>
    <t>Резервные фонды</t>
  </si>
  <si>
    <t>Резервные средства</t>
  </si>
  <si>
    <t>870</t>
  </si>
  <si>
    <t>Основное мероприятие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</si>
  <si>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</si>
  <si>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Мероприятия на капитальный ремонт и ремонт автомобильных дорог общего пользования  местного значения в рамках государственной программы Ленинградской области</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</si>
  <si>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</si>
  <si>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</si>
  <si>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</si>
  <si>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проведению кадастровых работ для оформления земельных участков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</si>
  <si>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</si>
  <si>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Основное мероприятие " Строительство новых линий уличного освещения Пениковского сельского поселения"</t>
  </si>
  <si>
    <t xml:space="preserve">Мероприятия по строительству новых линий уличного освещения на территории Пениковского сельского поселения и постановка их на учет </t>
  </si>
  <si>
    <t>313</t>
  </si>
  <si>
    <t>Пособия, компенсации, меры социальной поддерджки гражданам по  публичным нормативным обязательствам</t>
  </si>
  <si>
    <t>Основное мероприятие "Содействие участию населения в осуществлении местного самолуправления в иных формах  на частях территорий муниципального образования Пениковское сельское поселение для реализации областного закона от 28.12.2018г. №147-оз"</t>
  </si>
  <si>
    <t xml:space="preserve">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t>
  </si>
  <si>
    <t>09102S4770</t>
  </si>
  <si>
    <t>Мероприятия по газификации муниципального имущества</t>
  </si>
  <si>
    <t>0300101480</t>
  </si>
  <si>
    <t>2022 год  Сумма       (тысячи рублей)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</si>
  <si>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</si>
  <si>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</si>
  <si>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</si>
  <si>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</si>
  <si>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</si>
  <si>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</si>
  <si>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</si>
  <si>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t>
  </si>
  <si>
    <t>Подпрограмма "Строительство и ремонт рекреационных зон в населенных пунктах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t>
  </si>
  <si>
    <t>Подпрограмма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</si>
  <si>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</si>
  <si>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</si>
  <si>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</si>
  <si>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Подпрограмма "Развитие физкультуры и спорта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</si>
  <si>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</si>
  <si>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</si>
  <si>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414</t>
  </si>
  <si>
    <t xml:space="preserve">Прочие расходы  в рамках полномочий органов местного самоуправления </t>
  </si>
  <si>
    <t xml:space="preserve">Мероприятия по оплате коммунальных услуг    муниципального  фонда  </t>
  </si>
  <si>
    <t>0300101490</t>
  </si>
  <si>
    <t>Основное мероприятие "Обустройство мусоросборных площадок на территории Пениковского сельского поселения"</t>
  </si>
  <si>
    <t>0430200000</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</si>
  <si>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</si>
  <si>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04302S4790</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</si>
  <si>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</si>
  <si>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</si>
  <si>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0700400000</t>
  </si>
  <si>
    <t>07004L5760</t>
  </si>
  <si>
    <t>Основное мероприятие "Строительство дома культуры с универсальным зрительным залом на 200 мест в д.Пеники"</t>
  </si>
  <si>
    <t>0700401500</t>
  </si>
  <si>
    <t>на 2021 год и на плановый период 2022 и 2023 годов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</si>
  <si>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</si>
  <si>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Основное мероприятие "Комплексное благоустройство общественных территорий в д.Пеники"</t>
  </si>
  <si>
    <t>Мероприятия по реализации программ формирования современной городской среды</t>
  </si>
  <si>
    <t>1000000000</t>
  </si>
  <si>
    <t>100F20000</t>
  </si>
  <si>
    <t>100F255550</t>
  </si>
  <si>
    <t>2021   год Сумма       (тысячи рублей)</t>
  </si>
  <si>
    <t>2023 год  Сумма       (тысячи рублей)</t>
  </si>
  <si>
    <t xml:space="preserve">          (приложение 10)</t>
  </si>
  <si>
    <t>Основное мероприятие " Обустройство пешеходных дорожек  на территории Пениковского сельского поселения"</t>
  </si>
  <si>
    <t xml:space="preserve"> Обустройство пешеходных дорожек на территории Пениковского сельского поселения</t>
  </si>
  <si>
    <t>Мероприятия на развитие общественной инфраструктуры муниципального значения</t>
  </si>
  <si>
    <t>04402S4840</t>
  </si>
  <si>
    <t>Реалилизация мероприятий в рамках полномочий органов местного самоуправления</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</si>
  <si>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</si>
  <si>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830</t>
  </si>
  <si>
    <t>Исполнение судебных актов</t>
  </si>
  <si>
    <t>9900080150</t>
  </si>
  <si>
    <t>Обеспечение пожарной безопасности</t>
  </si>
  <si>
    <t>Мероприятия  на проектирование, строительство и реконструкцию объектов Постановлению Правительства Ленинградской области от 29.12.2012 №463 О государственной программе "Развитие сельского хозяйства Ленинградской области"</t>
  </si>
  <si>
    <t>ъ</t>
  </si>
  <si>
    <t xml:space="preserve">                     от 26.05.2021  № 26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</si>
</sst>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81">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2" fontId="4" fillId="0" borderId="11" xfId="1" applyNumberFormat="1" applyFont="1" applyFill="1" applyBorder="1" applyAlignment="1">
      <alignment horizontal="left" wrapText="1" shrinkToFi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7" fontId="4" fillId="0" borderId="5" xfId="1" applyNumberFormat="1" applyFont="1" applyFill="1" applyBorder="1" applyAlignment="1">
      <alignment horizontal="center"/>
    </xf>
    <xf numFmtId="187" fontId="4" fillId="0" borderId="24"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5"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4" xfId="0" applyNumberFormat="1" applyFont="1" applyFill="1" applyBorder="1" applyAlignment="1">
      <alignment horizontal="center" wrapText="1"/>
    </xf>
    <xf numFmtId="181"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xf>
    <xf numFmtId="181" fontId="5" fillId="0" borderId="26" xfId="0" applyNumberFormat="1" applyFont="1" applyFill="1" applyBorder="1" applyAlignment="1">
      <alignment horizontal="center"/>
    </xf>
    <xf numFmtId="181" fontId="6" fillId="0" borderId="26"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25"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5" fillId="0" borderId="29" xfId="0" applyNumberFormat="1" applyFont="1" applyFill="1" applyBorder="1" applyAlignment="1">
      <alignment horizontal="center" wrapText="1"/>
    </xf>
    <xf numFmtId="181" fontId="7" fillId="0" borderId="27" xfId="0" applyNumberFormat="1" applyFont="1" applyFill="1" applyBorder="1" applyAlignment="1">
      <alignment horizontal="center" wrapText="1"/>
    </xf>
    <xf numFmtId="181" fontId="6" fillId="0" borderId="29"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7" xfId="2" applyNumberFormat="1" applyFont="1" applyFill="1" applyBorder="1" applyAlignment="1">
      <alignment horizontal="center" wrapText="1"/>
    </xf>
    <xf numFmtId="187" fontId="8" fillId="0" borderId="24" xfId="2"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4"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0"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1" xfId="1" applyFont="1" applyFill="1" applyBorder="1" applyAlignment="1">
      <alignment horizontal="left" wrapText="1" shrinkToFit="1"/>
    </xf>
    <xf numFmtId="2" fontId="8" fillId="0" borderId="31" xfId="0" applyNumberFormat="1" applyFont="1" applyFill="1" applyBorder="1" applyAlignment="1">
      <alignment horizontal="left" wrapText="1"/>
    </xf>
    <xf numFmtId="0" fontId="4" fillId="0" borderId="12" xfId="0" applyFont="1" applyFill="1" applyBorder="1" applyAlignment="1">
      <alignment wrapTex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2"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4" fillId="2" borderId="14" xfId="0" applyFont="1" applyFill="1" applyBorder="1" applyAlignment="1">
      <alignment wrapText="1"/>
    </xf>
    <xf numFmtId="49" fontId="4" fillId="2" borderId="7" xfId="0" applyNumberFormat="1" applyFont="1" applyFill="1" applyBorder="1" applyAlignment="1">
      <alignment horizontal="center" wrapText="1"/>
    </xf>
    <xf numFmtId="187"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1"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1" fontId="4" fillId="2" borderId="24" xfId="0" applyNumberFormat="1" applyFont="1" applyFill="1" applyBorder="1" applyAlignment="1">
      <alignment horizontal="center" wrapText="1"/>
    </xf>
    <xf numFmtId="0" fontId="4" fillId="2" borderId="5" xfId="1" applyFont="1" applyFill="1" applyBorder="1" applyAlignment="1">
      <alignment horizontal="left" wrapText="1" shrinkToFit="1"/>
    </xf>
    <xf numFmtId="0" fontId="4" fillId="2" borderId="8" xfId="0" applyFont="1" applyFill="1" applyBorder="1" applyAlignment="1">
      <alignment horizontal="center" wrapText="1"/>
    </xf>
    <xf numFmtId="49" fontId="4" fillId="2" borderId="8"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49" fontId="4" fillId="2" borderId="11" xfId="0" applyNumberFormat="1" applyFont="1" applyFill="1" applyBorder="1" applyAlignment="1">
      <alignment horizontal="center" wrapText="1"/>
    </xf>
    <xf numFmtId="187" fontId="4" fillId="2" borderId="24" xfId="1" applyNumberFormat="1" applyFont="1" applyFill="1" applyBorder="1" applyAlignment="1">
      <alignment horizontal="center"/>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49" fontId="4" fillId="0" borderId="5" xfId="1" applyNumberFormat="1" applyFont="1" applyFill="1" applyBorder="1" applyAlignment="1">
      <alignment horizontal="center" vertical="center"/>
    </xf>
    <xf numFmtId="2" fontId="8" fillId="2" borderId="5" xfId="0" applyNumberFormat="1" applyFont="1" applyFill="1" applyBorder="1" applyAlignment="1">
      <alignment horizontal="left" wrapText="1"/>
    </xf>
    <xf numFmtId="0" fontId="4" fillId="0" borderId="17" xfId="1" applyFont="1" applyFill="1" applyBorder="1" applyAlignment="1">
      <alignment horizontal="left" wrapText="1" shrinkToFi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0"/>
  <sheetViews>
    <sheetView tabSelected="1" view="pageBreakPreview" zoomScale="82" zoomScaleNormal="75" zoomScaleSheetLayoutView="82" workbookViewId="0">
      <selection activeCell="B7" sqref="B7"/>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22"/>
      <c r="E1" s="123"/>
      <c r="F1" s="123"/>
      <c r="G1" s="123"/>
      <c r="H1" s="177" t="s">
        <v>53</v>
      </c>
      <c r="I1" s="177"/>
    </row>
    <row r="2" spans="1:9" ht="15.75" x14ac:dyDescent="0.25">
      <c r="A2" s="2"/>
      <c r="B2" s="2"/>
      <c r="C2" s="1"/>
      <c r="D2" s="122"/>
      <c r="E2" s="123"/>
      <c r="F2" s="123"/>
      <c r="G2" s="177" t="s">
        <v>74</v>
      </c>
      <c r="H2" s="177"/>
      <c r="I2" s="177"/>
    </row>
    <row r="3" spans="1:9" ht="15.75" x14ac:dyDescent="0.25">
      <c r="A3" s="2"/>
      <c r="B3" s="2"/>
      <c r="C3" s="1"/>
      <c r="D3" s="122"/>
      <c r="E3" s="122"/>
      <c r="F3" s="177" t="s">
        <v>52</v>
      </c>
      <c r="G3" s="177"/>
      <c r="H3" s="177"/>
      <c r="I3" s="177"/>
    </row>
    <row r="4" spans="1:9" ht="15.75" x14ac:dyDescent="0.25">
      <c r="A4" s="2"/>
      <c r="B4" s="2"/>
      <c r="C4" s="1"/>
      <c r="D4" s="122"/>
      <c r="E4" s="122"/>
      <c r="F4" s="122"/>
      <c r="G4" s="178" t="s">
        <v>311</v>
      </c>
      <c r="H4" s="178"/>
      <c r="I4" s="178"/>
    </row>
    <row r="5" spans="1:9" ht="15.75" x14ac:dyDescent="0.25">
      <c r="A5" s="2"/>
      <c r="B5" s="2"/>
      <c r="C5" s="1"/>
      <c r="D5" s="121"/>
      <c r="E5" s="124"/>
      <c r="F5" s="123"/>
      <c r="G5" s="123" t="s">
        <v>310</v>
      </c>
      <c r="H5" s="177" t="s">
        <v>298</v>
      </c>
      <c r="I5" s="177"/>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79" t="s">
        <v>95</v>
      </c>
      <c r="B8" s="179"/>
      <c r="C8" s="179"/>
      <c r="D8" s="179"/>
      <c r="E8" s="179"/>
      <c r="F8" s="179"/>
      <c r="G8" s="179"/>
      <c r="H8" s="61"/>
      <c r="I8" s="61"/>
    </row>
    <row r="9" spans="1:9" ht="18.75" x14ac:dyDescent="0.3">
      <c r="A9" s="179" t="s">
        <v>73</v>
      </c>
      <c r="B9" s="179"/>
      <c r="C9" s="179"/>
      <c r="D9" s="179"/>
      <c r="E9" s="179"/>
      <c r="F9" s="179"/>
      <c r="G9" s="179"/>
      <c r="H9" s="61"/>
      <c r="I9" s="61"/>
    </row>
    <row r="10" spans="1:9" ht="18.75" x14ac:dyDescent="0.3">
      <c r="A10" s="179" t="s">
        <v>72</v>
      </c>
      <c r="B10" s="179"/>
      <c r="C10" s="179"/>
      <c r="D10" s="179"/>
      <c r="E10" s="179"/>
      <c r="F10" s="179"/>
      <c r="G10" s="179"/>
      <c r="H10" s="61"/>
      <c r="I10" s="61"/>
    </row>
    <row r="11" spans="1:9" ht="18.75" x14ac:dyDescent="0.3">
      <c r="A11" s="179" t="s">
        <v>289</v>
      </c>
      <c r="B11" s="180"/>
      <c r="C11" s="180"/>
      <c r="D11" s="180"/>
      <c r="E11" s="180"/>
      <c r="F11" s="180"/>
      <c r="G11" s="180"/>
      <c r="H11" s="60"/>
      <c r="I11" s="60"/>
    </row>
    <row r="12" spans="1:9" ht="18.75" x14ac:dyDescent="0.3">
      <c r="A12" s="61"/>
      <c r="B12" s="60"/>
      <c r="C12" s="60"/>
      <c r="D12" s="66"/>
      <c r="E12" s="65"/>
      <c r="F12" s="60"/>
      <c r="G12" s="60"/>
      <c r="H12" s="60"/>
      <c r="I12" s="60"/>
    </row>
    <row r="13" spans="1:9" ht="5.25" customHeight="1" thickBot="1" x14ac:dyDescent="0.25">
      <c r="A13" s="2"/>
      <c r="B13" s="2"/>
      <c r="C13" s="1"/>
      <c r="D13" s="1"/>
      <c r="E13" s="1"/>
      <c r="F13" s="1"/>
      <c r="G13" s="3"/>
      <c r="H13" s="3"/>
      <c r="I13" s="3"/>
    </row>
    <row r="14" spans="1:9" ht="60.75" customHeight="1" thickBot="1" x14ac:dyDescent="0.25">
      <c r="A14" s="44" t="s">
        <v>37</v>
      </c>
      <c r="B14" s="4" t="s">
        <v>96</v>
      </c>
      <c r="C14" s="5" t="s">
        <v>39</v>
      </c>
      <c r="D14" s="6" t="s">
        <v>40</v>
      </c>
      <c r="E14" s="5" t="s">
        <v>38</v>
      </c>
      <c r="F14" s="6" t="s">
        <v>41</v>
      </c>
      <c r="G14" s="96" t="s">
        <v>296</v>
      </c>
      <c r="H14" s="96" t="s">
        <v>258</v>
      </c>
      <c r="I14" s="125" t="s">
        <v>297</v>
      </c>
    </row>
    <row r="15" spans="1:9" ht="13.5" customHeight="1" thickBot="1" x14ac:dyDescent="0.25">
      <c r="A15" s="44">
        <v>1</v>
      </c>
      <c r="B15" s="4">
        <v>2</v>
      </c>
      <c r="C15" s="5">
        <v>3</v>
      </c>
      <c r="D15" s="6">
        <v>4</v>
      </c>
      <c r="E15" s="5">
        <v>5</v>
      </c>
      <c r="F15" s="6">
        <v>6</v>
      </c>
      <c r="G15" s="97">
        <v>7</v>
      </c>
      <c r="H15" s="97">
        <v>7</v>
      </c>
      <c r="I15" s="126">
        <v>7</v>
      </c>
    </row>
    <row r="16" spans="1:9" ht="19.5" customHeight="1" thickBot="1" x14ac:dyDescent="0.3">
      <c r="A16" s="34" t="s">
        <v>54</v>
      </c>
      <c r="B16" s="32"/>
      <c r="C16" s="7"/>
      <c r="D16" s="8"/>
      <c r="E16" s="7"/>
      <c r="F16" s="8"/>
      <c r="G16" s="98">
        <f>G17</f>
        <v>193922.5</v>
      </c>
      <c r="H16" s="98">
        <f>H17</f>
        <v>41864.80000000001</v>
      </c>
      <c r="I16" s="127">
        <f>I17</f>
        <v>41331.599999999999</v>
      </c>
    </row>
    <row r="17" spans="1:9" ht="32.25" customHeight="1" thickBot="1" x14ac:dyDescent="0.3">
      <c r="A17" s="35" t="s">
        <v>71</v>
      </c>
      <c r="B17" s="18">
        <v>902</v>
      </c>
      <c r="C17" s="57"/>
      <c r="D17" s="58"/>
      <c r="E17" s="57"/>
      <c r="F17" s="58"/>
      <c r="G17" s="98">
        <f>G18+G64+G71+G89+G116+G204+G220+G231</f>
        <v>193922.5</v>
      </c>
      <c r="H17" s="98">
        <f>H18+H64+H71+H89+H116+H204+H220+H231</f>
        <v>41864.80000000001</v>
      </c>
      <c r="I17" s="127">
        <f>I18+I64+I71+I89+I116+I204+I220+I231</f>
        <v>41331.599999999999</v>
      </c>
    </row>
    <row r="18" spans="1:9" ht="21" customHeight="1" thickBot="1" x14ac:dyDescent="0.3">
      <c r="A18" s="9" t="s">
        <v>47</v>
      </c>
      <c r="B18" s="10">
        <v>902</v>
      </c>
      <c r="C18" s="22" t="s">
        <v>63</v>
      </c>
      <c r="D18" s="23" t="s">
        <v>68</v>
      </c>
      <c r="E18" s="22" t="s">
        <v>46</v>
      </c>
      <c r="F18" s="23" t="s">
        <v>46</v>
      </c>
      <c r="G18" s="99">
        <f>G19+G29+G47+G42</f>
        <v>17256.000000000004</v>
      </c>
      <c r="H18" s="99">
        <f>H19+H29+H47+H42</f>
        <v>17726.400000000001</v>
      </c>
      <c r="I18" s="99">
        <f>I19+I29+I47+I42</f>
        <v>18418.999999999996</v>
      </c>
    </row>
    <row r="19" spans="1:9" ht="31.5" customHeight="1" x14ac:dyDescent="0.25">
      <c r="A19" s="36" t="s">
        <v>98</v>
      </c>
      <c r="B19" s="20">
        <v>902</v>
      </c>
      <c r="C19" s="45" t="s">
        <v>63</v>
      </c>
      <c r="D19" s="45" t="s">
        <v>75</v>
      </c>
      <c r="E19" s="45"/>
      <c r="F19" s="45"/>
      <c r="G19" s="100">
        <f t="shared" ref="G19:I20" si="0">G20</f>
        <v>1119.6999999999998</v>
      </c>
      <c r="H19" s="100">
        <f t="shared" si="0"/>
        <v>1157.6999999999998</v>
      </c>
      <c r="I19" s="129">
        <f t="shared" si="0"/>
        <v>1197.2999999999997</v>
      </c>
    </row>
    <row r="20" spans="1:9" ht="31.5" customHeight="1" x14ac:dyDescent="0.25">
      <c r="A20" s="56" t="s">
        <v>81</v>
      </c>
      <c r="B20" s="20">
        <v>902</v>
      </c>
      <c r="C20" s="45" t="s">
        <v>63</v>
      </c>
      <c r="D20" s="45" t="s">
        <v>75</v>
      </c>
      <c r="E20" s="45" t="s">
        <v>108</v>
      </c>
      <c r="F20" s="45"/>
      <c r="G20" s="100">
        <f t="shared" si="0"/>
        <v>1119.6999999999998</v>
      </c>
      <c r="H20" s="100">
        <f>H21</f>
        <v>1157.6999999999998</v>
      </c>
      <c r="I20" s="129">
        <f t="shared" si="0"/>
        <v>1197.2999999999997</v>
      </c>
    </row>
    <row r="21" spans="1:9" ht="32.25" customHeight="1" x14ac:dyDescent="0.25">
      <c r="A21" s="69" t="s">
        <v>92</v>
      </c>
      <c r="B21" s="12">
        <v>902</v>
      </c>
      <c r="C21" s="15" t="s">
        <v>63</v>
      </c>
      <c r="D21" s="15" t="s">
        <v>75</v>
      </c>
      <c r="E21" s="15" t="s">
        <v>109</v>
      </c>
      <c r="F21" s="15"/>
      <c r="G21" s="95">
        <f>G22+G26</f>
        <v>1119.6999999999998</v>
      </c>
      <c r="H21" s="95">
        <f>H22+H26</f>
        <v>1157.6999999999998</v>
      </c>
      <c r="I21" s="83">
        <f>I22+I26</f>
        <v>1197.2999999999997</v>
      </c>
    </row>
    <row r="22" spans="1:9" ht="32.25" customHeight="1" x14ac:dyDescent="0.25">
      <c r="A22" s="37" t="s">
        <v>64</v>
      </c>
      <c r="B22" s="12">
        <v>902</v>
      </c>
      <c r="C22" s="15" t="s">
        <v>63</v>
      </c>
      <c r="D22" s="15" t="s">
        <v>75</v>
      </c>
      <c r="E22" s="15" t="s">
        <v>153</v>
      </c>
      <c r="F22" s="15"/>
      <c r="G22" s="95">
        <f>G23+G24+G25</f>
        <v>1103.0999999999999</v>
      </c>
      <c r="H22" s="95">
        <f>H23+H24+H25</f>
        <v>1141.0999999999999</v>
      </c>
      <c r="I22" s="83">
        <f>I23+I24+I25</f>
        <v>1180.6999999999998</v>
      </c>
    </row>
    <row r="23" spans="1:9" ht="29.25" customHeight="1" x14ac:dyDescent="0.25">
      <c r="A23" s="41" t="s">
        <v>103</v>
      </c>
      <c r="B23" s="20">
        <v>902</v>
      </c>
      <c r="C23" s="45" t="s">
        <v>63</v>
      </c>
      <c r="D23" s="46" t="s">
        <v>75</v>
      </c>
      <c r="E23" s="45" t="s">
        <v>153</v>
      </c>
      <c r="F23" s="15" t="s">
        <v>87</v>
      </c>
      <c r="G23" s="88">
        <v>950.5</v>
      </c>
      <c r="H23" s="88">
        <v>988.5</v>
      </c>
      <c r="I23" s="88">
        <v>1028.0999999999999</v>
      </c>
    </row>
    <row r="24" spans="1:9" ht="33.75" customHeight="1" x14ac:dyDescent="0.25">
      <c r="A24" s="68" t="s">
        <v>104</v>
      </c>
      <c r="B24" s="20">
        <v>902</v>
      </c>
      <c r="C24" s="45" t="s">
        <v>63</v>
      </c>
      <c r="D24" s="46" t="s">
        <v>75</v>
      </c>
      <c r="E24" s="45" t="s">
        <v>153</v>
      </c>
      <c r="F24" s="45" t="s">
        <v>86</v>
      </c>
      <c r="G24" s="88">
        <v>144.5</v>
      </c>
      <c r="H24" s="88">
        <v>144.5</v>
      </c>
      <c r="I24" s="88">
        <v>144.5</v>
      </c>
    </row>
    <row r="25" spans="1:9" ht="18" customHeight="1" x14ac:dyDescent="0.25">
      <c r="A25" s="41" t="s">
        <v>107</v>
      </c>
      <c r="B25" s="20">
        <v>902</v>
      </c>
      <c r="C25" s="45" t="s">
        <v>63</v>
      </c>
      <c r="D25" s="46" t="s">
        <v>75</v>
      </c>
      <c r="E25" s="45" t="s">
        <v>153</v>
      </c>
      <c r="F25" s="45" t="s">
        <v>88</v>
      </c>
      <c r="G25" s="88">
        <v>8.1</v>
      </c>
      <c r="H25" s="88">
        <v>8.1</v>
      </c>
      <c r="I25" s="88">
        <v>8.1</v>
      </c>
    </row>
    <row r="26" spans="1:9" ht="20.25" customHeight="1" x14ac:dyDescent="0.25">
      <c r="A26" s="41" t="s">
        <v>93</v>
      </c>
      <c r="B26" s="20">
        <v>902</v>
      </c>
      <c r="C26" s="45" t="s">
        <v>63</v>
      </c>
      <c r="D26" s="46" t="s">
        <v>75</v>
      </c>
      <c r="E26" s="45" t="s">
        <v>154</v>
      </c>
      <c r="F26" s="15"/>
      <c r="G26" s="88">
        <f t="shared" ref="G26:I27" si="1">G27</f>
        <v>16.600000000000001</v>
      </c>
      <c r="H26" s="88">
        <f t="shared" si="1"/>
        <v>16.600000000000001</v>
      </c>
      <c r="I26" s="88">
        <f t="shared" si="1"/>
        <v>16.600000000000001</v>
      </c>
    </row>
    <row r="27" spans="1:9" ht="34.5" customHeight="1" x14ac:dyDescent="0.25">
      <c r="A27" s="76" t="s">
        <v>157</v>
      </c>
      <c r="B27" s="20">
        <v>902</v>
      </c>
      <c r="C27" s="45" t="s">
        <v>63</v>
      </c>
      <c r="D27" s="46" t="s">
        <v>75</v>
      </c>
      <c r="E27" s="45" t="s">
        <v>156</v>
      </c>
      <c r="F27" s="45"/>
      <c r="G27" s="88">
        <f t="shared" si="1"/>
        <v>16.600000000000001</v>
      </c>
      <c r="H27" s="88">
        <f t="shared" si="1"/>
        <v>16.600000000000001</v>
      </c>
      <c r="I27" s="88">
        <f t="shared" si="1"/>
        <v>16.600000000000001</v>
      </c>
    </row>
    <row r="28" spans="1:9" ht="18" customHeight="1" x14ac:dyDescent="0.25">
      <c r="A28" s="75" t="s">
        <v>90</v>
      </c>
      <c r="B28" s="20">
        <v>902</v>
      </c>
      <c r="C28" s="45" t="s">
        <v>63</v>
      </c>
      <c r="D28" s="46" t="s">
        <v>75</v>
      </c>
      <c r="E28" s="45" t="s">
        <v>156</v>
      </c>
      <c r="F28" s="45" t="s">
        <v>155</v>
      </c>
      <c r="G28" s="88">
        <v>16.600000000000001</v>
      </c>
      <c r="H28" s="88">
        <v>16.600000000000001</v>
      </c>
      <c r="I28" s="88">
        <v>16.600000000000001</v>
      </c>
    </row>
    <row r="29" spans="1:9" ht="46.5" customHeight="1" x14ac:dyDescent="0.25">
      <c r="A29" s="38" t="s">
        <v>80</v>
      </c>
      <c r="B29" s="20">
        <v>902</v>
      </c>
      <c r="C29" s="45" t="s">
        <v>63</v>
      </c>
      <c r="D29" s="46" t="s">
        <v>76</v>
      </c>
      <c r="E29" s="45" t="s">
        <v>46</v>
      </c>
      <c r="F29" s="46" t="s">
        <v>46</v>
      </c>
      <c r="G29" s="100">
        <f t="shared" ref="G29:I31" si="2">G30</f>
        <v>15837.400000000001</v>
      </c>
      <c r="H29" s="100">
        <f t="shared" si="2"/>
        <v>16465.2</v>
      </c>
      <c r="I29" s="129">
        <f t="shared" si="2"/>
        <v>17118.199999999997</v>
      </c>
    </row>
    <row r="30" spans="1:9" ht="33" customHeight="1" x14ac:dyDescent="0.25">
      <c r="A30" s="56" t="s">
        <v>81</v>
      </c>
      <c r="B30" s="20">
        <v>902</v>
      </c>
      <c r="C30" s="45" t="s">
        <v>63</v>
      </c>
      <c r="D30" s="46" t="s">
        <v>76</v>
      </c>
      <c r="E30" s="45" t="s">
        <v>108</v>
      </c>
      <c r="F30" s="46"/>
      <c r="G30" s="100">
        <f t="shared" si="2"/>
        <v>15837.400000000001</v>
      </c>
      <c r="H30" s="100">
        <f t="shared" si="2"/>
        <v>16465.2</v>
      </c>
      <c r="I30" s="129">
        <f t="shared" si="2"/>
        <v>17118.199999999997</v>
      </c>
    </row>
    <row r="31" spans="1:9" ht="35.25" customHeight="1" x14ac:dyDescent="0.25">
      <c r="A31" s="69" t="s">
        <v>92</v>
      </c>
      <c r="B31" s="12">
        <v>902</v>
      </c>
      <c r="C31" s="15" t="s">
        <v>63</v>
      </c>
      <c r="D31" s="27" t="s">
        <v>76</v>
      </c>
      <c r="E31" s="15" t="s">
        <v>109</v>
      </c>
      <c r="F31" s="27"/>
      <c r="G31" s="95">
        <f t="shared" si="2"/>
        <v>15837.400000000001</v>
      </c>
      <c r="H31" s="95">
        <f t="shared" si="2"/>
        <v>16465.2</v>
      </c>
      <c r="I31" s="83">
        <f t="shared" si="2"/>
        <v>17118.199999999997</v>
      </c>
    </row>
    <row r="32" spans="1:9" ht="24" customHeight="1" x14ac:dyDescent="0.25">
      <c r="A32" s="75" t="s">
        <v>110</v>
      </c>
      <c r="B32" s="12">
        <v>902</v>
      </c>
      <c r="C32" s="15" t="s">
        <v>63</v>
      </c>
      <c r="D32" s="27" t="s">
        <v>76</v>
      </c>
      <c r="E32" s="15" t="s">
        <v>109</v>
      </c>
      <c r="F32" s="27"/>
      <c r="G32" s="95">
        <f>G33+G35+G39</f>
        <v>15837.400000000001</v>
      </c>
      <c r="H32" s="95">
        <f>H33+H35+H39</f>
        <v>16465.2</v>
      </c>
      <c r="I32" s="83">
        <f>I33+I35+I39</f>
        <v>17118.199999999997</v>
      </c>
    </row>
    <row r="33" spans="1:9" ht="35.25" customHeight="1" x14ac:dyDescent="0.25">
      <c r="A33" s="56" t="s">
        <v>82</v>
      </c>
      <c r="B33" s="12">
        <v>902</v>
      </c>
      <c r="C33" s="15" t="s">
        <v>63</v>
      </c>
      <c r="D33" s="27" t="s">
        <v>76</v>
      </c>
      <c r="E33" s="15" t="s">
        <v>158</v>
      </c>
      <c r="F33" s="27"/>
      <c r="G33" s="95">
        <f>G34</f>
        <v>1845.4</v>
      </c>
      <c r="H33" s="95">
        <f>H34</f>
        <v>1919.2</v>
      </c>
      <c r="I33" s="83">
        <f>I34</f>
        <v>1996</v>
      </c>
    </row>
    <row r="34" spans="1:9" ht="35.25" customHeight="1" x14ac:dyDescent="0.25">
      <c r="A34" s="41" t="s">
        <v>103</v>
      </c>
      <c r="B34" s="12">
        <v>902</v>
      </c>
      <c r="C34" s="15" t="s">
        <v>63</v>
      </c>
      <c r="D34" s="27" t="s">
        <v>76</v>
      </c>
      <c r="E34" s="15" t="s">
        <v>158</v>
      </c>
      <c r="F34" s="15" t="s">
        <v>87</v>
      </c>
      <c r="G34" s="88">
        <f>1845.4</f>
        <v>1845.4</v>
      </c>
      <c r="H34" s="88">
        <v>1919.2</v>
      </c>
      <c r="I34" s="88">
        <v>1996</v>
      </c>
    </row>
    <row r="35" spans="1:9" ht="30.75" customHeight="1" x14ac:dyDescent="0.25">
      <c r="A35" s="37" t="s">
        <v>64</v>
      </c>
      <c r="B35" s="12">
        <v>902</v>
      </c>
      <c r="C35" s="15" t="s">
        <v>63</v>
      </c>
      <c r="D35" s="27" t="s">
        <v>76</v>
      </c>
      <c r="E35" s="15" t="s">
        <v>153</v>
      </c>
      <c r="F35" s="27"/>
      <c r="G35" s="83">
        <f>SUM(G36:G38)</f>
        <v>13872.000000000002</v>
      </c>
      <c r="H35" s="83">
        <f>SUM(H36:H38)</f>
        <v>14426</v>
      </c>
      <c r="I35" s="83">
        <f>SUM(I36:I38)</f>
        <v>15002.199999999999</v>
      </c>
    </row>
    <row r="36" spans="1:9" ht="31.5" customHeight="1" x14ac:dyDescent="0.25">
      <c r="A36" s="41" t="s">
        <v>103</v>
      </c>
      <c r="B36" s="12">
        <v>902</v>
      </c>
      <c r="C36" s="15" t="s">
        <v>63</v>
      </c>
      <c r="D36" s="27" t="s">
        <v>76</v>
      </c>
      <c r="E36" s="15" t="s">
        <v>153</v>
      </c>
      <c r="F36" s="15" t="s">
        <v>87</v>
      </c>
      <c r="G36" s="88">
        <v>10890.7</v>
      </c>
      <c r="H36" s="88">
        <v>11326.3</v>
      </c>
      <c r="I36" s="88">
        <v>11779.3</v>
      </c>
    </row>
    <row r="37" spans="1:9" ht="33" customHeight="1" x14ac:dyDescent="0.25">
      <c r="A37" s="68" t="s">
        <v>104</v>
      </c>
      <c r="B37" s="12">
        <v>902</v>
      </c>
      <c r="C37" s="15" t="s">
        <v>63</v>
      </c>
      <c r="D37" s="27" t="s">
        <v>76</v>
      </c>
      <c r="E37" s="15" t="s">
        <v>153</v>
      </c>
      <c r="F37" s="15" t="s">
        <v>86</v>
      </c>
      <c r="G37" s="88">
        <v>2960.2</v>
      </c>
      <c r="H37" s="88">
        <v>3078.6</v>
      </c>
      <c r="I37" s="88">
        <v>3201.8</v>
      </c>
    </row>
    <row r="38" spans="1:9" ht="20.25" customHeight="1" x14ac:dyDescent="0.25">
      <c r="A38" s="41" t="s">
        <v>107</v>
      </c>
      <c r="B38" s="12">
        <v>902</v>
      </c>
      <c r="C38" s="15" t="s">
        <v>63</v>
      </c>
      <c r="D38" s="27" t="s">
        <v>76</v>
      </c>
      <c r="E38" s="15" t="s">
        <v>153</v>
      </c>
      <c r="F38" s="15" t="s">
        <v>88</v>
      </c>
      <c r="G38" s="88">
        <v>21.1</v>
      </c>
      <c r="H38" s="88">
        <v>21.1</v>
      </c>
      <c r="I38" s="88">
        <v>21.1</v>
      </c>
    </row>
    <row r="39" spans="1:9" ht="21" customHeight="1" x14ac:dyDescent="0.25">
      <c r="A39" s="41" t="s">
        <v>93</v>
      </c>
      <c r="B39" s="16">
        <v>902</v>
      </c>
      <c r="C39" s="17" t="s">
        <v>63</v>
      </c>
      <c r="D39" s="31" t="s">
        <v>76</v>
      </c>
      <c r="E39" s="15" t="s">
        <v>154</v>
      </c>
      <c r="F39" s="31"/>
      <c r="G39" s="101">
        <f t="shared" ref="G39:I40" si="3">G40</f>
        <v>120</v>
      </c>
      <c r="H39" s="101">
        <f t="shared" si="3"/>
        <v>120</v>
      </c>
      <c r="I39" s="130">
        <f t="shared" si="3"/>
        <v>120</v>
      </c>
    </row>
    <row r="40" spans="1:9" ht="33" customHeight="1" x14ac:dyDescent="0.25">
      <c r="A40" s="41" t="s">
        <v>89</v>
      </c>
      <c r="B40" s="16">
        <v>902</v>
      </c>
      <c r="C40" s="17" t="s">
        <v>63</v>
      </c>
      <c r="D40" s="31" t="s">
        <v>76</v>
      </c>
      <c r="E40" s="15" t="s">
        <v>159</v>
      </c>
      <c r="F40" s="31"/>
      <c r="G40" s="101">
        <f t="shared" si="3"/>
        <v>120</v>
      </c>
      <c r="H40" s="101">
        <f t="shared" si="3"/>
        <v>120</v>
      </c>
      <c r="I40" s="130">
        <f t="shared" si="3"/>
        <v>120</v>
      </c>
    </row>
    <row r="41" spans="1:9" ht="19.5" customHeight="1" x14ac:dyDescent="0.25">
      <c r="A41" s="41" t="s">
        <v>90</v>
      </c>
      <c r="B41" s="16">
        <v>902</v>
      </c>
      <c r="C41" s="17" t="s">
        <v>63</v>
      </c>
      <c r="D41" s="31" t="s">
        <v>76</v>
      </c>
      <c r="E41" s="15" t="s">
        <v>159</v>
      </c>
      <c r="F41" s="15">
        <v>540</v>
      </c>
      <c r="G41" s="88">
        <v>120</v>
      </c>
      <c r="H41" s="88">
        <v>120</v>
      </c>
      <c r="I41" s="88">
        <v>120</v>
      </c>
    </row>
    <row r="42" spans="1:9" ht="19.5" customHeight="1" x14ac:dyDescent="0.25">
      <c r="A42" s="145" t="s">
        <v>238</v>
      </c>
      <c r="B42" s="16">
        <v>902</v>
      </c>
      <c r="C42" s="17" t="s">
        <v>63</v>
      </c>
      <c r="D42" s="31" t="s">
        <v>66</v>
      </c>
      <c r="E42" s="17"/>
      <c r="F42" s="15"/>
      <c r="G42" s="88">
        <f t="shared" ref="G42:I45" si="4">G43</f>
        <v>100</v>
      </c>
      <c r="H42" s="88">
        <f t="shared" si="4"/>
        <v>100</v>
      </c>
      <c r="I42" s="88">
        <f t="shared" si="4"/>
        <v>100</v>
      </c>
    </row>
    <row r="43" spans="1:9" ht="30" customHeight="1" x14ac:dyDescent="0.25">
      <c r="A43" s="56" t="s">
        <v>81</v>
      </c>
      <c r="B43" s="16">
        <v>902</v>
      </c>
      <c r="C43" s="17" t="s">
        <v>63</v>
      </c>
      <c r="D43" s="31" t="s">
        <v>66</v>
      </c>
      <c r="E43" s="17" t="s">
        <v>108</v>
      </c>
      <c r="F43" s="15"/>
      <c r="G43" s="88">
        <f t="shared" si="4"/>
        <v>100</v>
      </c>
      <c r="H43" s="88">
        <f t="shared" si="4"/>
        <v>100</v>
      </c>
      <c r="I43" s="88">
        <f t="shared" si="4"/>
        <v>100</v>
      </c>
    </row>
    <row r="44" spans="1:9" ht="30" customHeight="1" x14ac:dyDescent="0.25">
      <c r="A44" s="69" t="s">
        <v>92</v>
      </c>
      <c r="B44" s="16">
        <v>902</v>
      </c>
      <c r="C44" s="17" t="s">
        <v>63</v>
      </c>
      <c r="D44" s="31" t="s">
        <v>66</v>
      </c>
      <c r="E44" s="17" t="s">
        <v>109</v>
      </c>
      <c r="F44" s="15"/>
      <c r="G44" s="88">
        <f t="shared" si="4"/>
        <v>100</v>
      </c>
      <c r="H44" s="88">
        <f t="shared" si="4"/>
        <v>100</v>
      </c>
      <c r="I44" s="88">
        <f t="shared" si="4"/>
        <v>100</v>
      </c>
    </row>
    <row r="45" spans="1:9" ht="29.25" customHeight="1" x14ac:dyDescent="0.25">
      <c r="A45" s="75" t="s">
        <v>186</v>
      </c>
      <c r="B45" s="16">
        <v>902</v>
      </c>
      <c r="C45" s="17" t="s">
        <v>63</v>
      </c>
      <c r="D45" s="31" t="s">
        <v>66</v>
      </c>
      <c r="E45" s="17" t="s">
        <v>187</v>
      </c>
      <c r="F45" s="15"/>
      <c r="G45" s="88">
        <f t="shared" si="4"/>
        <v>100</v>
      </c>
      <c r="H45" s="88">
        <f t="shared" si="4"/>
        <v>100</v>
      </c>
      <c r="I45" s="88">
        <f t="shared" si="4"/>
        <v>100</v>
      </c>
    </row>
    <row r="46" spans="1:9" ht="19.5" customHeight="1" x14ac:dyDescent="0.25">
      <c r="A46" s="41" t="s">
        <v>239</v>
      </c>
      <c r="B46" s="16">
        <v>902</v>
      </c>
      <c r="C46" s="17" t="s">
        <v>63</v>
      </c>
      <c r="D46" s="31" t="s">
        <v>66</v>
      </c>
      <c r="E46" s="17" t="s">
        <v>187</v>
      </c>
      <c r="F46" s="15" t="s">
        <v>240</v>
      </c>
      <c r="G46" s="88">
        <v>100</v>
      </c>
      <c r="H46" s="88">
        <v>100</v>
      </c>
      <c r="I46" s="88">
        <v>100</v>
      </c>
    </row>
    <row r="47" spans="1:9" ht="23.25" customHeight="1" x14ac:dyDescent="0.25">
      <c r="A47" s="94" t="s">
        <v>102</v>
      </c>
      <c r="B47" s="16">
        <v>902</v>
      </c>
      <c r="C47" s="17" t="s">
        <v>63</v>
      </c>
      <c r="D47" s="31" t="s">
        <v>100</v>
      </c>
      <c r="E47" s="17"/>
      <c r="F47" s="31"/>
      <c r="G47" s="101">
        <f>G55+G48</f>
        <v>198.9</v>
      </c>
      <c r="H47" s="101">
        <f>H55+H48</f>
        <v>3.5</v>
      </c>
      <c r="I47" s="130">
        <f>I55+I48</f>
        <v>3.5</v>
      </c>
    </row>
    <row r="48" spans="1:9" ht="95.25" customHeight="1" x14ac:dyDescent="0.25">
      <c r="A48" s="71" t="s">
        <v>259</v>
      </c>
      <c r="B48" s="12">
        <v>902</v>
      </c>
      <c r="C48" s="15" t="s">
        <v>63</v>
      </c>
      <c r="D48" s="15" t="s">
        <v>100</v>
      </c>
      <c r="E48" s="15" t="s">
        <v>113</v>
      </c>
      <c r="F48" s="15"/>
      <c r="G48" s="95">
        <f>G49+G53</f>
        <v>115</v>
      </c>
      <c r="H48" s="95">
        <f>H49+H53</f>
        <v>0</v>
      </c>
      <c r="I48" s="83">
        <f>I49+I53</f>
        <v>0</v>
      </c>
    </row>
    <row r="49" spans="1:9" ht="47.25" customHeight="1" x14ac:dyDescent="0.25">
      <c r="A49" s="77" t="s">
        <v>181</v>
      </c>
      <c r="B49" s="12">
        <v>902</v>
      </c>
      <c r="C49" s="15" t="s">
        <v>63</v>
      </c>
      <c r="D49" s="15" t="s">
        <v>100</v>
      </c>
      <c r="E49" s="15" t="s">
        <v>180</v>
      </c>
      <c r="F49" s="15"/>
      <c r="G49" s="95">
        <f>G51</f>
        <v>100</v>
      </c>
      <c r="H49" s="95">
        <f>H51</f>
        <v>0</v>
      </c>
      <c r="I49" s="83">
        <f>I51</f>
        <v>0</v>
      </c>
    </row>
    <row r="50" spans="1:9" ht="47.25" customHeight="1" x14ac:dyDescent="0.25">
      <c r="A50" s="77" t="s">
        <v>195</v>
      </c>
      <c r="B50" s="12">
        <v>902</v>
      </c>
      <c r="C50" s="15" t="s">
        <v>63</v>
      </c>
      <c r="D50" s="15" t="s">
        <v>100</v>
      </c>
      <c r="E50" s="15" t="s">
        <v>196</v>
      </c>
      <c r="F50" s="15"/>
      <c r="G50" s="95">
        <f t="shared" ref="G50:I51" si="5">G51</f>
        <v>100</v>
      </c>
      <c r="H50" s="95">
        <f t="shared" si="5"/>
        <v>0</v>
      </c>
      <c r="I50" s="83">
        <f t="shared" si="5"/>
        <v>0</v>
      </c>
    </row>
    <row r="51" spans="1:9" ht="38.25" customHeight="1" x14ac:dyDescent="0.25">
      <c r="A51" s="84" t="s">
        <v>6</v>
      </c>
      <c r="B51" s="12">
        <v>902</v>
      </c>
      <c r="C51" s="15" t="s">
        <v>63</v>
      </c>
      <c r="D51" s="15" t="s">
        <v>100</v>
      </c>
      <c r="E51" s="15" t="s">
        <v>194</v>
      </c>
      <c r="F51" s="15"/>
      <c r="G51" s="95">
        <f t="shared" si="5"/>
        <v>100</v>
      </c>
      <c r="H51" s="95">
        <f t="shared" si="5"/>
        <v>0</v>
      </c>
      <c r="I51" s="83">
        <f t="shared" si="5"/>
        <v>0</v>
      </c>
    </row>
    <row r="52" spans="1:9" ht="31.5" customHeight="1" x14ac:dyDescent="0.25">
      <c r="A52" s="68" t="s">
        <v>193</v>
      </c>
      <c r="B52" s="12">
        <v>902</v>
      </c>
      <c r="C52" s="15" t="s">
        <v>63</v>
      </c>
      <c r="D52" s="27" t="s">
        <v>100</v>
      </c>
      <c r="E52" s="15" t="s">
        <v>194</v>
      </c>
      <c r="F52" s="15" t="s">
        <v>87</v>
      </c>
      <c r="G52" s="88">
        <v>100</v>
      </c>
      <c r="H52" s="88">
        <v>0</v>
      </c>
      <c r="I52" s="88">
        <v>0</v>
      </c>
    </row>
    <row r="53" spans="1:9" ht="31.5" customHeight="1" x14ac:dyDescent="0.25">
      <c r="A53" s="84" t="s">
        <v>236</v>
      </c>
      <c r="B53" s="12">
        <v>902</v>
      </c>
      <c r="C53" s="15" t="s">
        <v>63</v>
      </c>
      <c r="D53" s="27" t="s">
        <v>100</v>
      </c>
      <c r="E53" s="15" t="s">
        <v>237</v>
      </c>
      <c r="F53" s="15"/>
      <c r="G53" s="88">
        <f>G54</f>
        <v>15</v>
      </c>
      <c r="H53" s="88">
        <f>H54</f>
        <v>0</v>
      </c>
      <c r="I53" s="88">
        <f>I54</f>
        <v>0</v>
      </c>
    </row>
    <row r="54" spans="1:9" ht="31.5" customHeight="1" x14ac:dyDescent="0.25">
      <c r="A54" s="68" t="s">
        <v>193</v>
      </c>
      <c r="B54" s="12">
        <v>902</v>
      </c>
      <c r="C54" s="15" t="s">
        <v>63</v>
      </c>
      <c r="D54" s="27" t="s">
        <v>100</v>
      </c>
      <c r="E54" s="15" t="s">
        <v>237</v>
      </c>
      <c r="F54" s="15" t="s">
        <v>87</v>
      </c>
      <c r="G54" s="88">
        <v>15</v>
      </c>
      <c r="H54" s="88">
        <v>0</v>
      </c>
      <c r="I54" s="88">
        <v>0</v>
      </c>
    </row>
    <row r="55" spans="1:9" ht="31.5" customHeight="1" x14ac:dyDescent="0.25">
      <c r="A55" s="56" t="s">
        <v>81</v>
      </c>
      <c r="B55" s="12">
        <v>902</v>
      </c>
      <c r="C55" s="15" t="s">
        <v>63</v>
      </c>
      <c r="D55" s="15" t="s">
        <v>100</v>
      </c>
      <c r="E55" s="15" t="s">
        <v>108</v>
      </c>
      <c r="F55" s="15"/>
      <c r="G55" s="83">
        <f>G56+G60</f>
        <v>83.9</v>
      </c>
      <c r="H55" s="83">
        <f>H56</f>
        <v>3.5</v>
      </c>
      <c r="I55" s="83">
        <f>I56</f>
        <v>3.5</v>
      </c>
    </row>
    <row r="56" spans="1:9" ht="31.5" customHeight="1" x14ac:dyDescent="0.25">
      <c r="A56" s="69" t="s">
        <v>92</v>
      </c>
      <c r="B56" s="12">
        <v>902</v>
      </c>
      <c r="C56" s="15" t="s">
        <v>63</v>
      </c>
      <c r="D56" s="15" t="s">
        <v>100</v>
      </c>
      <c r="E56" s="15" t="s">
        <v>109</v>
      </c>
      <c r="F56" s="15"/>
      <c r="G56" s="83">
        <f>G57+G63</f>
        <v>83.9</v>
      </c>
      <c r="H56" s="83">
        <f>H57</f>
        <v>3.5</v>
      </c>
      <c r="I56" s="83">
        <f>I57</f>
        <v>3.5</v>
      </c>
    </row>
    <row r="57" spans="1:9" ht="51.75" customHeight="1" x14ac:dyDescent="0.25">
      <c r="A57" s="40" t="s">
        <v>99</v>
      </c>
      <c r="B57" s="16">
        <v>902</v>
      </c>
      <c r="C57" s="17" t="s">
        <v>63</v>
      </c>
      <c r="D57" s="31" t="s">
        <v>100</v>
      </c>
      <c r="E57" s="15" t="s">
        <v>170</v>
      </c>
      <c r="F57" s="31"/>
      <c r="G57" s="83">
        <f t="shared" ref="G57:I58" si="6">G58</f>
        <v>3.5</v>
      </c>
      <c r="H57" s="83">
        <f t="shared" si="6"/>
        <v>3.5</v>
      </c>
      <c r="I57" s="83">
        <f t="shared" si="6"/>
        <v>3.5</v>
      </c>
    </row>
    <row r="58" spans="1:9" ht="47.25" customHeight="1" x14ac:dyDescent="0.25">
      <c r="A58" s="41" t="s">
        <v>83</v>
      </c>
      <c r="B58" s="16">
        <v>902</v>
      </c>
      <c r="C58" s="17" t="s">
        <v>63</v>
      </c>
      <c r="D58" s="31" t="s">
        <v>100</v>
      </c>
      <c r="E58" s="15" t="s">
        <v>171</v>
      </c>
      <c r="F58" s="31"/>
      <c r="G58" s="83">
        <f t="shared" si="6"/>
        <v>3.5</v>
      </c>
      <c r="H58" s="83">
        <f t="shared" si="6"/>
        <v>3.5</v>
      </c>
      <c r="I58" s="83">
        <f t="shared" si="6"/>
        <v>3.5</v>
      </c>
    </row>
    <row r="59" spans="1:9" ht="31.5" customHeight="1" x14ac:dyDescent="0.25">
      <c r="A59" s="68" t="s">
        <v>104</v>
      </c>
      <c r="B59" s="12">
        <v>902</v>
      </c>
      <c r="C59" s="15" t="s">
        <v>63</v>
      </c>
      <c r="D59" s="15" t="s">
        <v>100</v>
      </c>
      <c r="E59" s="15" t="s">
        <v>171</v>
      </c>
      <c r="F59" s="15" t="s">
        <v>86</v>
      </c>
      <c r="G59" s="83">
        <v>3.5</v>
      </c>
      <c r="H59" s="83">
        <v>3.5</v>
      </c>
      <c r="I59" s="83">
        <v>3.5</v>
      </c>
    </row>
    <row r="60" spans="1:9" ht="31.5" customHeight="1" x14ac:dyDescent="0.25">
      <c r="A60" s="142" t="s">
        <v>303</v>
      </c>
      <c r="B60" s="12">
        <v>902</v>
      </c>
      <c r="C60" s="15" t="s">
        <v>63</v>
      </c>
      <c r="D60" s="15" t="s">
        <v>100</v>
      </c>
      <c r="E60" s="15" t="s">
        <v>162</v>
      </c>
      <c r="F60" s="15"/>
      <c r="G60" s="83">
        <f t="shared" ref="G60:I61" si="7">G61</f>
        <v>0</v>
      </c>
      <c r="H60" s="83">
        <f t="shared" si="7"/>
        <v>0</v>
      </c>
      <c r="I60" s="83">
        <f t="shared" si="7"/>
        <v>0</v>
      </c>
    </row>
    <row r="61" spans="1:9" ht="84.75" customHeight="1" x14ac:dyDescent="0.25">
      <c r="A61" s="76" t="s">
        <v>304</v>
      </c>
      <c r="B61" s="12">
        <v>902</v>
      </c>
      <c r="C61" s="15" t="s">
        <v>63</v>
      </c>
      <c r="D61" s="15" t="s">
        <v>100</v>
      </c>
      <c r="E61" s="15" t="s">
        <v>307</v>
      </c>
      <c r="F61" s="15"/>
      <c r="G61" s="83">
        <f t="shared" si="7"/>
        <v>0</v>
      </c>
      <c r="H61" s="83">
        <f t="shared" si="7"/>
        <v>0</v>
      </c>
      <c r="I61" s="83">
        <f t="shared" si="7"/>
        <v>0</v>
      </c>
    </row>
    <row r="62" spans="1:9" ht="31.5" customHeight="1" x14ac:dyDescent="0.25">
      <c r="A62" s="142" t="s">
        <v>306</v>
      </c>
      <c r="B62" s="12">
        <v>902</v>
      </c>
      <c r="C62" s="15" t="s">
        <v>63</v>
      </c>
      <c r="D62" s="15" t="s">
        <v>100</v>
      </c>
      <c r="E62" s="15" t="s">
        <v>307</v>
      </c>
      <c r="F62" s="15" t="s">
        <v>305</v>
      </c>
      <c r="G62" s="83">
        <v>0</v>
      </c>
      <c r="H62" s="83">
        <v>0</v>
      </c>
      <c r="I62" s="83">
        <v>0</v>
      </c>
    </row>
    <row r="63" spans="1:9" ht="31.5" customHeight="1" x14ac:dyDescent="0.25">
      <c r="A63" s="75" t="s">
        <v>276</v>
      </c>
      <c r="B63" s="12">
        <v>902</v>
      </c>
      <c r="C63" s="15" t="s">
        <v>63</v>
      </c>
      <c r="D63" s="15" t="s">
        <v>100</v>
      </c>
      <c r="E63" s="15" t="s">
        <v>187</v>
      </c>
      <c r="F63" s="15" t="s">
        <v>86</v>
      </c>
      <c r="G63" s="83">
        <f>50.4+30</f>
        <v>80.400000000000006</v>
      </c>
      <c r="H63" s="83">
        <v>0</v>
      </c>
      <c r="I63" s="83">
        <v>0</v>
      </c>
    </row>
    <row r="64" spans="1:9" ht="23.25" customHeight="1" x14ac:dyDescent="0.25">
      <c r="A64" s="146" t="s">
        <v>58</v>
      </c>
      <c r="B64" s="147">
        <v>902</v>
      </c>
      <c r="C64" s="148" t="s">
        <v>70</v>
      </c>
      <c r="D64" s="148" t="s">
        <v>68</v>
      </c>
      <c r="E64" s="148"/>
      <c r="F64" s="148"/>
      <c r="G64" s="149">
        <f t="shared" ref="G64:I69" si="8">G65</f>
        <v>297.39999999999998</v>
      </c>
      <c r="H64" s="149">
        <f t="shared" si="8"/>
        <v>297.39999999999998</v>
      </c>
      <c r="I64" s="149">
        <f t="shared" si="8"/>
        <v>297.39999999999998</v>
      </c>
    </row>
    <row r="65" spans="1:9" ht="15.75" customHeight="1" x14ac:dyDescent="0.25">
      <c r="A65" s="39" t="s">
        <v>59</v>
      </c>
      <c r="B65" s="11">
        <v>902</v>
      </c>
      <c r="C65" s="13" t="s">
        <v>70</v>
      </c>
      <c r="D65" s="13" t="s">
        <v>75</v>
      </c>
      <c r="E65" s="13"/>
      <c r="F65" s="13"/>
      <c r="G65" s="104">
        <f t="shared" si="8"/>
        <v>297.39999999999998</v>
      </c>
      <c r="H65" s="104">
        <f t="shared" si="8"/>
        <v>297.39999999999998</v>
      </c>
      <c r="I65" s="132">
        <f t="shared" si="8"/>
        <v>297.39999999999998</v>
      </c>
    </row>
    <row r="66" spans="1:9" ht="31.5" customHeight="1" x14ac:dyDescent="0.25">
      <c r="A66" s="56" t="s">
        <v>81</v>
      </c>
      <c r="B66" s="21">
        <v>902</v>
      </c>
      <c r="C66" s="15" t="s">
        <v>70</v>
      </c>
      <c r="D66" s="15" t="s">
        <v>75</v>
      </c>
      <c r="E66" s="52" t="s">
        <v>108</v>
      </c>
      <c r="F66" s="52"/>
      <c r="G66" s="102">
        <f t="shared" si="8"/>
        <v>297.39999999999998</v>
      </c>
      <c r="H66" s="102">
        <f t="shared" si="8"/>
        <v>297.39999999999998</v>
      </c>
      <c r="I66" s="133">
        <f t="shared" si="8"/>
        <v>297.39999999999998</v>
      </c>
    </row>
    <row r="67" spans="1:9" ht="32.25" customHeight="1" x14ac:dyDescent="0.25">
      <c r="A67" s="69" t="s">
        <v>92</v>
      </c>
      <c r="B67" s="16">
        <v>902</v>
      </c>
      <c r="C67" s="15" t="s">
        <v>70</v>
      </c>
      <c r="D67" s="15" t="s">
        <v>75</v>
      </c>
      <c r="E67" s="17" t="s">
        <v>109</v>
      </c>
      <c r="F67" s="17"/>
      <c r="G67" s="101">
        <f>G68</f>
        <v>297.39999999999998</v>
      </c>
      <c r="H67" s="101">
        <f>H68</f>
        <v>297.39999999999998</v>
      </c>
      <c r="I67" s="130">
        <f>I68</f>
        <v>297.39999999999998</v>
      </c>
    </row>
    <row r="68" spans="1:9" ht="43.5" customHeight="1" x14ac:dyDescent="0.25">
      <c r="A68" s="56" t="s">
        <v>94</v>
      </c>
      <c r="B68" s="16">
        <v>902</v>
      </c>
      <c r="C68" s="52" t="s">
        <v>70</v>
      </c>
      <c r="D68" s="52" t="s">
        <v>75</v>
      </c>
      <c r="E68" s="17" t="s">
        <v>160</v>
      </c>
      <c r="F68" s="17"/>
      <c r="G68" s="101">
        <f>G70</f>
        <v>297.39999999999998</v>
      </c>
      <c r="H68" s="101">
        <f>H70</f>
        <v>297.39999999999998</v>
      </c>
      <c r="I68" s="130">
        <f>I70</f>
        <v>297.39999999999998</v>
      </c>
    </row>
    <row r="69" spans="1:9" ht="31.5" customHeight="1" x14ac:dyDescent="0.25">
      <c r="A69" s="40" t="s">
        <v>79</v>
      </c>
      <c r="B69" s="12">
        <v>902</v>
      </c>
      <c r="C69" s="15" t="s">
        <v>70</v>
      </c>
      <c r="D69" s="15" t="s">
        <v>75</v>
      </c>
      <c r="E69" s="15" t="s">
        <v>161</v>
      </c>
      <c r="F69" s="15"/>
      <c r="G69" s="95">
        <f t="shared" si="8"/>
        <v>297.39999999999998</v>
      </c>
      <c r="H69" s="95">
        <f t="shared" si="8"/>
        <v>297.39999999999998</v>
      </c>
      <c r="I69" s="83">
        <f t="shared" si="8"/>
        <v>297.39999999999998</v>
      </c>
    </row>
    <row r="70" spans="1:9" ht="33" customHeight="1" thickBot="1" x14ac:dyDescent="0.3">
      <c r="A70" s="81" t="s">
        <v>103</v>
      </c>
      <c r="B70" s="12">
        <v>902</v>
      </c>
      <c r="C70" s="15" t="s">
        <v>70</v>
      </c>
      <c r="D70" s="15" t="s">
        <v>75</v>
      </c>
      <c r="E70" s="15" t="s">
        <v>161</v>
      </c>
      <c r="F70" s="15" t="s">
        <v>87</v>
      </c>
      <c r="G70" s="88">
        <v>297.39999999999998</v>
      </c>
      <c r="H70" s="88">
        <v>297.39999999999998</v>
      </c>
      <c r="I70" s="88">
        <v>297.39999999999998</v>
      </c>
    </row>
    <row r="71" spans="1:9" ht="23.25" customHeight="1" thickBot="1" x14ac:dyDescent="0.3">
      <c r="A71" s="78" t="s">
        <v>60</v>
      </c>
      <c r="B71" s="18">
        <v>902</v>
      </c>
      <c r="C71" s="19" t="s">
        <v>75</v>
      </c>
      <c r="D71" s="19" t="s">
        <v>68</v>
      </c>
      <c r="E71" s="19"/>
      <c r="F71" s="19"/>
      <c r="G71" s="103">
        <f>G72</f>
        <v>352</v>
      </c>
      <c r="H71" s="103">
        <f>H72</f>
        <v>352</v>
      </c>
      <c r="I71" s="131">
        <f>I72</f>
        <v>242</v>
      </c>
    </row>
    <row r="72" spans="1:9" ht="34.5" customHeight="1" x14ac:dyDescent="0.25">
      <c r="A72" s="39" t="s">
        <v>308</v>
      </c>
      <c r="B72" s="11">
        <v>902</v>
      </c>
      <c r="C72" s="13" t="s">
        <v>75</v>
      </c>
      <c r="D72" s="13" t="s">
        <v>67</v>
      </c>
      <c r="E72" s="13"/>
      <c r="F72" s="13"/>
      <c r="G72" s="104">
        <f>G73+G84</f>
        <v>352</v>
      </c>
      <c r="H72" s="104">
        <f>H73+H84</f>
        <v>352</v>
      </c>
      <c r="I72" s="132">
        <f>I73+I84</f>
        <v>242</v>
      </c>
    </row>
    <row r="73" spans="1:9" ht="108.75" customHeight="1" x14ac:dyDescent="0.25">
      <c r="A73" s="41" t="s">
        <v>260</v>
      </c>
      <c r="B73" s="20">
        <v>902</v>
      </c>
      <c r="C73" s="45" t="s">
        <v>75</v>
      </c>
      <c r="D73" s="45" t="s">
        <v>67</v>
      </c>
      <c r="E73" s="45" t="s">
        <v>116</v>
      </c>
      <c r="F73" s="45"/>
      <c r="G73" s="100">
        <f>G74+G79</f>
        <v>351</v>
      </c>
      <c r="H73" s="100">
        <f>H74+H79</f>
        <v>351</v>
      </c>
      <c r="I73" s="129">
        <f>I74+I79</f>
        <v>241</v>
      </c>
    </row>
    <row r="74" spans="1:9" ht="43.5" customHeight="1" x14ac:dyDescent="0.25">
      <c r="A74" s="79" t="s">
        <v>114</v>
      </c>
      <c r="B74" s="20">
        <v>902</v>
      </c>
      <c r="C74" s="45" t="s">
        <v>75</v>
      </c>
      <c r="D74" s="45" t="s">
        <v>67</v>
      </c>
      <c r="E74" s="45" t="s">
        <v>117</v>
      </c>
      <c r="F74" s="45"/>
      <c r="G74" s="100">
        <f>G75+G77</f>
        <v>230</v>
      </c>
      <c r="H74" s="100">
        <f>H75+H77</f>
        <v>230</v>
      </c>
      <c r="I74" s="129">
        <f>I75+I77</f>
        <v>230</v>
      </c>
    </row>
    <row r="75" spans="1:9" ht="39" customHeight="1" x14ac:dyDescent="0.25">
      <c r="A75" s="79" t="s">
        <v>115</v>
      </c>
      <c r="B75" s="20">
        <v>902</v>
      </c>
      <c r="C75" s="45" t="s">
        <v>75</v>
      </c>
      <c r="D75" s="45" t="s">
        <v>67</v>
      </c>
      <c r="E75" s="45" t="s">
        <v>118</v>
      </c>
      <c r="F75" s="45"/>
      <c r="G75" s="100">
        <f>G76</f>
        <v>170</v>
      </c>
      <c r="H75" s="100">
        <f>H76</f>
        <v>170</v>
      </c>
      <c r="I75" s="129">
        <f>I76</f>
        <v>170</v>
      </c>
    </row>
    <row r="76" spans="1:9" ht="34.5" customHeight="1" x14ac:dyDescent="0.25">
      <c r="A76" s="68" t="s">
        <v>104</v>
      </c>
      <c r="B76" s="12">
        <v>902</v>
      </c>
      <c r="C76" s="15" t="s">
        <v>75</v>
      </c>
      <c r="D76" s="15" t="s">
        <v>67</v>
      </c>
      <c r="E76" s="15" t="s">
        <v>118</v>
      </c>
      <c r="F76" s="15" t="s">
        <v>86</v>
      </c>
      <c r="G76" s="88">
        <v>170</v>
      </c>
      <c r="H76" s="88">
        <v>170</v>
      </c>
      <c r="I76" s="88">
        <v>170</v>
      </c>
    </row>
    <row r="77" spans="1:9" ht="44.25" customHeight="1" x14ac:dyDescent="0.25">
      <c r="A77" s="79" t="s">
        <v>151</v>
      </c>
      <c r="B77" s="20">
        <v>902</v>
      </c>
      <c r="C77" s="45" t="s">
        <v>75</v>
      </c>
      <c r="D77" s="45" t="s">
        <v>67</v>
      </c>
      <c r="E77" s="45" t="s">
        <v>119</v>
      </c>
      <c r="F77" s="45"/>
      <c r="G77" s="83">
        <f>G78</f>
        <v>60</v>
      </c>
      <c r="H77" s="83">
        <f>H78</f>
        <v>60</v>
      </c>
      <c r="I77" s="83">
        <f>I78</f>
        <v>60</v>
      </c>
    </row>
    <row r="78" spans="1:9" ht="32.25" customHeight="1" x14ac:dyDescent="0.25">
      <c r="A78" s="68" t="s">
        <v>104</v>
      </c>
      <c r="B78" s="20">
        <v>902</v>
      </c>
      <c r="C78" s="45" t="s">
        <v>75</v>
      </c>
      <c r="D78" s="45" t="s">
        <v>67</v>
      </c>
      <c r="E78" s="45" t="s">
        <v>119</v>
      </c>
      <c r="F78" s="45" t="s">
        <v>86</v>
      </c>
      <c r="G78" s="88">
        <v>60</v>
      </c>
      <c r="H78" s="88">
        <v>60</v>
      </c>
      <c r="I78" s="88">
        <v>60</v>
      </c>
    </row>
    <row r="79" spans="1:9" ht="47.25" customHeight="1" x14ac:dyDescent="0.25">
      <c r="A79" s="79" t="s">
        <v>197</v>
      </c>
      <c r="B79" s="20">
        <v>902</v>
      </c>
      <c r="C79" s="45" t="s">
        <v>75</v>
      </c>
      <c r="D79" s="45" t="s">
        <v>67</v>
      </c>
      <c r="E79" s="45" t="s">
        <v>122</v>
      </c>
      <c r="F79" s="45"/>
      <c r="G79" s="83">
        <f>G80+G82</f>
        <v>121</v>
      </c>
      <c r="H79" s="83">
        <f>H80+H82</f>
        <v>121</v>
      </c>
      <c r="I79" s="83">
        <f>I80+I82</f>
        <v>11</v>
      </c>
    </row>
    <row r="80" spans="1:9" ht="41.25" customHeight="1" x14ac:dyDescent="0.25">
      <c r="A80" s="79" t="s">
        <v>7</v>
      </c>
      <c r="B80" s="20">
        <v>902</v>
      </c>
      <c r="C80" s="45" t="s">
        <v>75</v>
      </c>
      <c r="D80" s="45" t="s">
        <v>67</v>
      </c>
      <c r="E80" s="45" t="s">
        <v>123</v>
      </c>
      <c r="F80" s="45"/>
      <c r="G80" s="83">
        <f>G81</f>
        <v>120</v>
      </c>
      <c r="H80" s="83">
        <f>H81</f>
        <v>120</v>
      </c>
      <c r="I80" s="83">
        <f>I81</f>
        <v>10</v>
      </c>
    </row>
    <row r="81" spans="1:9" ht="35.25" customHeight="1" x14ac:dyDescent="0.25">
      <c r="A81" s="68" t="s">
        <v>104</v>
      </c>
      <c r="B81" s="20">
        <v>902</v>
      </c>
      <c r="C81" s="45" t="s">
        <v>75</v>
      </c>
      <c r="D81" s="45" t="s">
        <v>67</v>
      </c>
      <c r="E81" s="45" t="s">
        <v>123</v>
      </c>
      <c r="F81" s="45" t="s">
        <v>86</v>
      </c>
      <c r="G81" s="88">
        <f>110+10</f>
        <v>120</v>
      </c>
      <c r="H81" s="88">
        <f>10+110</f>
        <v>120</v>
      </c>
      <c r="I81" s="88">
        <v>10</v>
      </c>
    </row>
    <row r="82" spans="1:9" s="156" customFormat="1" ht="36" customHeight="1" x14ac:dyDescent="0.25">
      <c r="A82" s="159" t="s">
        <v>8</v>
      </c>
      <c r="B82" s="160">
        <v>902</v>
      </c>
      <c r="C82" s="161" t="s">
        <v>75</v>
      </c>
      <c r="D82" s="161" t="s">
        <v>67</v>
      </c>
      <c r="E82" s="161" t="s">
        <v>124</v>
      </c>
      <c r="F82" s="161"/>
      <c r="G82" s="158">
        <f>G83</f>
        <v>1</v>
      </c>
      <c r="H82" s="158">
        <f>H83</f>
        <v>1</v>
      </c>
      <c r="I82" s="158">
        <f>I83</f>
        <v>1</v>
      </c>
    </row>
    <row r="83" spans="1:9" s="156" customFormat="1" ht="35.25" customHeight="1" x14ac:dyDescent="0.25">
      <c r="A83" s="162" t="s">
        <v>104</v>
      </c>
      <c r="B83" s="160">
        <v>902</v>
      </c>
      <c r="C83" s="161" t="s">
        <v>75</v>
      </c>
      <c r="D83" s="161" t="s">
        <v>67</v>
      </c>
      <c r="E83" s="161" t="s">
        <v>124</v>
      </c>
      <c r="F83" s="161" t="s">
        <v>86</v>
      </c>
      <c r="G83" s="155">
        <v>1</v>
      </c>
      <c r="H83" s="155">
        <v>1</v>
      </c>
      <c r="I83" s="155">
        <v>1</v>
      </c>
    </row>
    <row r="84" spans="1:9" ht="33.75" customHeight="1" x14ac:dyDescent="0.25">
      <c r="A84" s="71" t="s">
        <v>81</v>
      </c>
      <c r="B84" s="20">
        <v>902</v>
      </c>
      <c r="C84" s="45" t="s">
        <v>75</v>
      </c>
      <c r="D84" s="45" t="s">
        <v>67</v>
      </c>
      <c r="E84" s="45" t="s">
        <v>108</v>
      </c>
      <c r="F84" s="45"/>
      <c r="G84" s="100">
        <f t="shared" ref="G84:I85" si="9">G85</f>
        <v>1</v>
      </c>
      <c r="H84" s="100">
        <f t="shared" si="9"/>
        <v>1</v>
      </c>
      <c r="I84" s="129">
        <f t="shared" si="9"/>
        <v>1</v>
      </c>
    </row>
    <row r="85" spans="1:9" ht="33" customHeight="1" x14ac:dyDescent="0.25">
      <c r="A85" s="70" t="s">
        <v>92</v>
      </c>
      <c r="B85" s="12">
        <v>902</v>
      </c>
      <c r="C85" s="15" t="s">
        <v>75</v>
      </c>
      <c r="D85" s="15" t="s">
        <v>67</v>
      </c>
      <c r="E85" s="15" t="s">
        <v>109</v>
      </c>
      <c r="F85" s="15"/>
      <c r="G85" s="95">
        <f t="shared" si="9"/>
        <v>1</v>
      </c>
      <c r="H85" s="95">
        <f t="shared" si="9"/>
        <v>1</v>
      </c>
      <c r="I85" s="83">
        <f t="shared" si="9"/>
        <v>1</v>
      </c>
    </row>
    <row r="86" spans="1:9" ht="35.25" customHeight="1" x14ac:dyDescent="0.25">
      <c r="A86" s="87" t="s">
        <v>91</v>
      </c>
      <c r="B86" s="12">
        <v>902</v>
      </c>
      <c r="C86" s="15" t="s">
        <v>75</v>
      </c>
      <c r="D86" s="15" t="s">
        <v>67</v>
      </c>
      <c r="E86" s="15" t="s">
        <v>162</v>
      </c>
      <c r="F86" s="15"/>
      <c r="G86" s="95">
        <f t="shared" ref="G86:I87" si="10">G87</f>
        <v>1</v>
      </c>
      <c r="H86" s="95">
        <f t="shared" si="10"/>
        <v>1</v>
      </c>
      <c r="I86" s="83">
        <f t="shared" si="10"/>
        <v>1</v>
      </c>
    </row>
    <row r="87" spans="1:9" ht="64.5" customHeight="1" x14ac:dyDescent="0.25">
      <c r="A87" s="73" t="s">
        <v>101</v>
      </c>
      <c r="B87" s="12">
        <v>902</v>
      </c>
      <c r="C87" s="15" t="s">
        <v>75</v>
      </c>
      <c r="D87" s="15" t="s">
        <v>67</v>
      </c>
      <c r="E87" s="15" t="s">
        <v>163</v>
      </c>
      <c r="F87" s="15"/>
      <c r="G87" s="83">
        <f t="shared" si="10"/>
        <v>1</v>
      </c>
      <c r="H87" s="83">
        <f t="shared" si="10"/>
        <v>1</v>
      </c>
      <c r="I87" s="83">
        <f t="shared" si="10"/>
        <v>1</v>
      </c>
    </row>
    <row r="88" spans="1:9" ht="30" customHeight="1" thickBot="1" x14ac:dyDescent="0.3">
      <c r="A88" s="68" t="s">
        <v>104</v>
      </c>
      <c r="B88" s="12">
        <v>902</v>
      </c>
      <c r="C88" s="15" t="s">
        <v>75</v>
      </c>
      <c r="D88" s="15" t="s">
        <v>67</v>
      </c>
      <c r="E88" s="15" t="s">
        <v>163</v>
      </c>
      <c r="F88" s="15" t="s">
        <v>86</v>
      </c>
      <c r="G88" s="88">
        <v>1</v>
      </c>
      <c r="H88" s="88">
        <v>1</v>
      </c>
      <c r="I88" s="88">
        <v>1</v>
      </c>
    </row>
    <row r="89" spans="1:9" ht="18.75" customHeight="1" thickBot="1" x14ac:dyDescent="0.3">
      <c r="A89" s="9" t="s">
        <v>49</v>
      </c>
      <c r="B89" s="10">
        <v>902</v>
      </c>
      <c r="C89" s="22" t="s">
        <v>76</v>
      </c>
      <c r="D89" s="23" t="s">
        <v>68</v>
      </c>
      <c r="E89" s="22" t="s">
        <v>46</v>
      </c>
      <c r="F89" s="23" t="s">
        <v>46</v>
      </c>
      <c r="G89" s="99">
        <f>G90+G110</f>
        <v>6770.5</v>
      </c>
      <c r="H89" s="99">
        <f>H90+H110</f>
        <v>3700</v>
      </c>
      <c r="I89" s="128">
        <f>I90+I110</f>
        <v>3700</v>
      </c>
    </row>
    <row r="90" spans="1:9" ht="16.5" customHeight="1" x14ac:dyDescent="0.25">
      <c r="A90" s="38" t="s">
        <v>62</v>
      </c>
      <c r="B90" s="24">
        <v>902</v>
      </c>
      <c r="C90" s="25" t="s">
        <v>76</v>
      </c>
      <c r="D90" s="26" t="s">
        <v>78</v>
      </c>
      <c r="E90" s="25" t="s">
        <v>46</v>
      </c>
      <c r="F90" s="26" t="s">
        <v>46</v>
      </c>
      <c r="G90" s="104">
        <f>G91+G105</f>
        <v>6470.5</v>
      </c>
      <c r="H90" s="104">
        <f>H91</f>
        <v>3700</v>
      </c>
      <c r="I90" s="132">
        <f>I91</f>
        <v>3700</v>
      </c>
    </row>
    <row r="91" spans="1:9" ht="96" customHeight="1" x14ac:dyDescent="0.25">
      <c r="A91" s="37" t="s">
        <v>261</v>
      </c>
      <c r="B91" s="12">
        <v>902</v>
      </c>
      <c r="C91" s="15" t="s">
        <v>76</v>
      </c>
      <c r="D91" s="27" t="s">
        <v>78</v>
      </c>
      <c r="E91" s="15" t="s">
        <v>111</v>
      </c>
      <c r="F91" s="27" t="s">
        <v>46</v>
      </c>
      <c r="G91" s="95">
        <f>G92+G100+G103</f>
        <v>4317.8999999999996</v>
      </c>
      <c r="H91" s="95">
        <f>H92+H100+H103</f>
        <v>3700</v>
      </c>
      <c r="I91" s="95">
        <f>I92+I100+I103</f>
        <v>3700</v>
      </c>
    </row>
    <row r="92" spans="1:9" ht="52.5" customHeight="1" x14ac:dyDescent="0.25">
      <c r="A92" s="141" t="s">
        <v>198</v>
      </c>
      <c r="B92" s="12">
        <v>902</v>
      </c>
      <c r="C92" s="15" t="s">
        <v>76</v>
      </c>
      <c r="D92" s="27" t="s">
        <v>78</v>
      </c>
      <c r="E92" s="15" t="s">
        <v>112</v>
      </c>
      <c r="F92" s="27"/>
      <c r="G92" s="95">
        <f>G93+G94+G97+G98+G99</f>
        <v>3034</v>
      </c>
      <c r="H92" s="95">
        <f>H93+H94+H97+H98+H99</f>
        <v>3250</v>
      </c>
      <c r="I92" s="95">
        <f>I93+I94+I97+I98+I99</f>
        <v>3250</v>
      </c>
    </row>
    <row r="93" spans="1:9" ht="52.5" customHeight="1" x14ac:dyDescent="0.25">
      <c r="A93" s="141" t="s">
        <v>199</v>
      </c>
      <c r="B93" s="12">
        <v>902</v>
      </c>
      <c r="C93" s="15" t="s">
        <v>76</v>
      </c>
      <c r="D93" s="27" t="s">
        <v>78</v>
      </c>
      <c r="E93" s="15" t="s">
        <v>200</v>
      </c>
      <c r="F93" s="27" t="s">
        <v>86</v>
      </c>
      <c r="G93" s="95">
        <v>100</v>
      </c>
      <c r="H93" s="95">
        <v>100</v>
      </c>
      <c r="I93" s="83">
        <v>100</v>
      </c>
    </row>
    <row r="94" spans="1:9" ht="38.25" customHeight="1" x14ac:dyDescent="0.25">
      <c r="A94" s="76" t="s">
        <v>201</v>
      </c>
      <c r="B94" s="12">
        <v>902</v>
      </c>
      <c r="C94" s="15" t="s">
        <v>76</v>
      </c>
      <c r="D94" s="27" t="s">
        <v>78</v>
      </c>
      <c r="E94" s="15" t="s">
        <v>120</v>
      </c>
      <c r="F94" s="27" t="s">
        <v>86</v>
      </c>
      <c r="G94" s="95">
        <f>G95</f>
        <v>1714</v>
      </c>
      <c r="H94" s="95">
        <f>H95</f>
        <v>2100</v>
      </c>
      <c r="I94" s="83">
        <f>I95</f>
        <v>2100</v>
      </c>
    </row>
    <row r="95" spans="1:9" ht="30.75" customHeight="1" x14ac:dyDescent="0.25">
      <c r="A95" s="68" t="s">
        <v>104</v>
      </c>
      <c r="B95" s="12">
        <v>902</v>
      </c>
      <c r="C95" s="15" t="s">
        <v>76</v>
      </c>
      <c r="D95" s="27" t="s">
        <v>78</v>
      </c>
      <c r="E95" s="15" t="s">
        <v>120</v>
      </c>
      <c r="F95" s="15" t="s">
        <v>86</v>
      </c>
      <c r="G95" s="88">
        <f>1850-136</f>
        <v>1714</v>
      </c>
      <c r="H95" s="88">
        <v>2100</v>
      </c>
      <c r="I95" s="88">
        <v>2100</v>
      </c>
    </row>
    <row r="96" spans="1:9" ht="30.75" customHeight="1" x14ac:dyDescent="0.25">
      <c r="A96" s="76" t="s">
        <v>202</v>
      </c>
      <c r="B96" s="12">
        <v>902</v>
      </c>
      <c r="C96" s="15" t="s">
        <v>76</v>
      </c>
      <c r="D96" s="27" t="s">
        <v>78</v>
      </c>
      <c r="E96" s="15" t="s">
        <v>152</v>
      </c>
      <c r="F96" s="15"/>
      <c r="G96" s="88">
        <f>G97</f>
        <v>700</v>
      </c>
      <c r="H96" s="88">
        <f>H97</f>
        <v>600</v>
      </c>
      <c r="I96" s="88">
        <f>I97</f>
        <v>600</v>
      </c>
    </row>
    <row r="97" spans="1:9" ht="30.75" customHeight="1" x14ac:dyDescent="0.25">
      <c r="A97" s="68" t="s">
        <v>104</v>
      </c>
      <c r="B97" s="12">
        <v>902</v>
      </c>
      <c r="C97" s="15" t="s">
        <v>76</v>
      </c>
      <c r="D97" s="27" t="s">
        <v>78</v>
      </c>
      <c r="E97" s="15" t="s">
        <v>152</v>
      </c>
      <c r="F97" s="15" t="s">
        <v>86</v>
      </c>
      <c r="G97" s="88">
        <v>700</v>
      </c>
      <c r="H97" s="88">
        <v>600</v>
      </c>
      <c r="I97" s="88">
        <v>600</v>
      </c>
    </row>
    <row r="98" spans="1:9" ht="30.75" customHeight="1" x14ac:dyDescent="0.25">
      <c r="A98" s="142" t="s">
        <v>203</v>
      </c>
      <c r="B98" s="12">
        <v>902</v>
      </c>
      <c r="C98" s="15" t="s">
        <v>76</v>
      </c>
      <c r="D98" s="27" t="s">
        <v>78</v>
      </c>
      <c r="E98" s="15" t="s">
        <v>204</v>
      </c>
      <c r="F98" s="27" t="s">
        <v>86</v>
      </c>
      <c r="G98" s="89">
        <v>350</v>
      </c>
      <c r="H98" s="89">
        <v>350</v>
      </c>
      <c r="I98" s="88">
        <v>350</v>
      </c>
    </row>
    <row r="99" spans="1:9" ht="30.75" customHeight="1" x14ac:dyDescent="0.25">
      <c r="A99" s="142" t="s">
        <v>205</v>
      </c>
      <c r="B99" s="12">
        <v>902</v>
      </c>
      <c r="C99" s="15" t="s">
        <v>76</v>
      </c>
      <c r="D99" s="27" t="s">
        <v>78</v>
      </c>
      <c r="E99" s="15" t="s">
        <v>206</v>
      </c>
      <c r="F99" s="27" t="s">
        <v>86</v>
      </c>
      <c r="G99" s="89">
        <f>400-230</f>
        <v>170</v>
      </c>
      <c r="H99" s="89">
        <v>100</v>
      </c>
      <c r="I99" s="88">
        <v>100</v>
      </c>
    </row>
    <row r="100" spans="1:9" ht="51.75" customHeight="1" x14ac:dyDescent="0.25">
      <c r="A100" s="76" t="s">
        <v>207</v>
      </c>
      <c r="B100" s="12">
        <v>902</v>
      </c>
      <c r="C100" s="15" t="s">
        <v>76</v>
      </c>
      <c r="D100" s="27" t="s">
        <v>78</v>
      </c>
      <c r="E100" s="15" t="s">
        <v>121</v>
      </c>
      <c r="F100" s="27"/>
      <c r="G100" s="95">
        <f t="shared" ref="G100:I101" si="11">G101</f>
        <v>1283.9000000000001</v>
      </c>
      <c r="H100" s="95">
        <f t="shared" si="11"/>
        <v>0</v>
      </c>
      <c r="I100" s="83">
        <f t="shared" si="11"/>
        <v>0</v>
      </c>
    </row>
    <row r="101" spans="1:9" ht="48.75" customHeight="1" x14ac:dyDescent="0.25">
      <c r="A101" s="76" t="s">
        <v>243</v>
      </c>
      <c r="B101" s="12">
        <v>902</v>
      </c>
      <c r="C101" s="15" t="s">
        <v>76</v>
      </c>
      <c r="D101" s="27" t="s">
        <v>78</v>
      </c>
      <c r="E101" s="15" t="s">
        <v>184</v>
      </c>
      <c r="F101" s="27"/>
      <c r="G101" s="83">
        <f t="shared" si="11"/>
        <v>1283.9000000000001</v>
      </c>
      <c r="H101" s="83">
        <f t="shared" si="11"/>
        <v>0</v>
      </c>
      <c r="I101" s="83">
        <f t="shared" si="11"/>
        <v>0</v>
      </c>
    </row>
    <row r="102" spans="1:9" ht="30.75" customHeight="1" x14ac:dyDescent="0.25">
      <c r="A102" s="68" t="s">
        <v>104</v>
      </c>
      <c r="B102" s="12">
        <v>902</v>
      </c>
      <c r="C102" s="15" t="s">
        <v>76</v>
      </c>
      <c r="D102" s="27" t="s">
        <v>78</v>
      </c>
      <c r="E102" s="15" t="s">
        <v>184</v>
      </c>
      <c r="F102" s="15" t="s">
        <v>86</v>
      </c>
      <c r="G102" s="88">
        <f>947.9+200+136</f>
        <v>1283.9000000000001</v>
      </c>
      <c r="H102" s="88">
        <v>0</v>
      </c>
      <c r="I102" s="88">
        <v>0</v>
      </c>
    </row>
    <row r="103" spans="1:9" ht="48" customHeight="1" x14ac:dyDescent="0.25">
      <c r="A103" s="68" t="s">
        <v>208</v>
      </c>
      <c r="B103" s="12">
        <v>902</v>
      </c>
      <c r="C103" s="15" t="s">
        <v>76</v>
      </c>
      <c r="D103" s="27" t="s">
        <v>78</v>
      </c>
      <c r="E103" s="15" t="s">
        <v>209</v>
      </c>
      <c r="F103" s="27"/>
      <c r="G103" s="88">
        <f>G104</f>
        <v>0</v>
      </c>
      <c r="H103" s="88">
        <f>H104</f>
        <v>450</v>
      </c>
      <c r="I103" s="88">
        <f>I104</f>
        <v>450</v>
      </c>
    </row>
    <row r="104" spans="1:9" ht="30.75" customHeight="1" x14ac:dyDescent="0.25">
      <c r="A104" s="68" t="s">
        <v>210</v>
      </c>
      <c r="B104" s="12">
        <v>902</v>
      </c>
      <c r="C104" s="15" t="s">
        <v>76</v>
      </c>
      <c r="D104" s="27" t="s">
        <v>78</v>
      </c>
      <c r="E104" s="15" t="s">
        <v>211</v>
      </c>
      <c r="F104" s="27" t="s">
        <v>86</v>
      </c>
      <c r="G104" s="88">
        <f>1000-1000</f>
        <v>0</v>
      </c>
      <c r="H104" s="88">
        <v>450</v>
      </c>
      <c r="I104" s="88">
        <v>450</v>
      </c>
    </row>
    <row r="105" spans="1:9" ht="108.75" customHeight="1" x14ac:dyDescent="0.25">
      <c r="A105" s="71" t="s">
        <v>259</v>
      </c>
      <c r="B105" s="12">
        <v>902</v>
      </c>
      <c r="C105" s="15" t="s">
        <v>76</v>
      </c>
      <c r="D105" s="15" t="s">
        <v>78</v>
      </c>
      <c r="E105" s="15" t="s">
        <v>113</v>
      </c>
      <c r="F105" s="15"/>
      <c r="G105" s="95">
        <f>G106</f>
        <v>2152.6</v>
      </c>
      <c r="H105" s="95">
        <f>H106+H110</f>
        <v>0</v>
      </c>
      <c r="I105" s="83">
        <f>I106+I110</f>
        <v>0</v>
      </c>
    </row>
    <row r="106" spans="1:9" ht="45.75" customHeight="1" x14ac:dyDescent="0.25">
      <c r="A106" s="77" t="s">
        <v>181</v>
      </c>
      <c r="B106" s="12">
        <v>902</v>
      </c>
      <c r="C106" s="15" t="s">
        <v>76</v>
      </c>
      <c r="D106" s="15" t="s">
        <v>78</v>
      </c>
      <c r="E106" s="15" t="s">
        <v>180</v>
      </c>
      <c r="F106" s="15"/>
      <c r="G106" s="95">
        <f>G107</f>
        <v>2152.6</v>
      </c>
      <c r="H106" s="95">
        <f>H107</f>
        <v>0</v>
      </c>
      <c r="I106" s="83">
        <f>I107</f>
        <v>0</v>
      </c>
    </row>
    <row r="107" spans="1:9" ht="60" customHeight="1" x14ac:dyDescent="0.25">
      <c r="A107" s="77" t="s">
        <v>253</v>
      </c>
      <c r="B107" s="12">
        <v>902</v>
      </c>
      <c r="C107" s="15" t="s">
        <v>76</v>
      </c>
      <c r="D107" s="15" t="s">
        <v>78</v>
      </c>
      <c r="E107" s="15" t="s">
        <v>220</v>
      </c>
      <c r="F107" s="15"/>
      <c r="G107" s="95">
        <f t="shared" ref="G107:I108" si="12">G108</f>
        <v>2152.6</v>
      </c>
      <c r="H107" s="95">
        <f t="shared" si="12"/>
        <v>0</v>
      </c>
      <c r="I107" s="95">
        <f t="shared" si="12"/>
        <v>0</v>
      </c>
    </row>
    <row r="108" spans="1:9" ht="59.25" customHeight="1" x14ac:dyDescent="0.25">
      <c r="A108" s="79" t="s">
        <v>254</v>
      </c>
      <c r="B108" s="12">
        <v>902</v>
      </c>
      <c r="C108" s="15" t="s">
        <v>76</v>
      </c>
      <c r="D108" s="15" t="s">
        <v>78</v>
      </c>
      <c r="E108" s="15" t="s">
        <v>255</v>
      </c>
      <c r="F108" s="15"/>
      <c r="G108" s="95">
        <f t="shared" si="12"/>
        <v>2152.6</v>
      </c>
      <c r="H108" s="95">
        <f t="shared" si="12"/>
        <v>0</v>
      </c>
      <c r="I108" s="83">
        <f t="shared" si="12"/>
        <v>0</v>
      </c>
    </row>
    <row r="109" spans="1:9" s="156" customFormat="1" ht="31.5" customHeight="1" x14ac:dyDescent="0.25">
      <c r="A109" s="162" t="s">
        <v>104</v>
      </c>
      <c r="B109" s="167">
        <v>902</v>
      </c>
      <c r="C109" s="168" t="s">
        <v>76</v>
      </c>
      <c r="D109" s="169" t="s">
        <v>78</v>
      </c>
      <c r="E109" s="164" t="s">
        <v>255</v>
      </c>
      <c r="F109" s="154" t="s">
        <v>86</v>
      </c>
      <c r="G109" s="155">
        <f>367+1785.6</f>
        <v>2152.6</v>
      </c>
      <c r="H109" s="155">
        <v>0</v>
      </c>
      <c r="I109" s="155">
        <v>0</v>
      </c>
    </row>
    <row r="110" spans="1:9" s="114" customFormat="1" ht="24.75" customHeight="1" x14ac:dyDescent="0.25">
      <c r="A110" s="110" t="s">
        <v>55</v>
      </c>
      <c r="B110" s="111">
        <v>902</v>
      </c>
      <c r="C110" s="112" t="s">
        <v>76</v>
      </c>
      <c r="D110" s="112" t="s">
        <v>65</v>
      </c>
      <c r="E110" s="112"/>
      <c r="F110" s="112"/>
      <c r="G110" s="113">
        <f t="shared" ref="G110:I114" si="13">G111</f>
        <v>300</v>
      </c>
      <c r="H110" s="113">
        <f t="shared" si="13"/>
        <v>0</v>
      </c>
      <c r="I110" s="134">
        <f t="shared" si="13"/>
        <v>0</v>
      </c>
    </row>
    <row r="111" spans="1:9" ht="28.5" customHeight="1" x14ac:dyDescent="0.25">
      <c r="A111" s="37" t="s">
        <v>81</v>
      </c>
      <c r="B111" s="12">
        <v>902</v>
      </c>
      <c r="C111" s="15" t="s">
        <v>76</v>
      </c>
      <c r="D111" s="15" t="s">
        <v>65</v>
      </c>
      <c r="E111" s="15" t="s">
        <v>108</v>
      </c>
      <c r="F111" s="15"/>
      <c r="G111" s="95">
        <f>G112</f>
        <v>300</v>
      </c>
      <c r="H111" s="95">
        <f t="shared" si="13"/>
        <v>0</v>
      </c>
      <c r="I111" s="83">
        <f t="shared" si="13"/>
        <v>0</v>
      </c>
    </row>
    <row r="112" spans="1:9" ht="36" customHeight="1" x14ac:dyDescent="0.25">
      <c r="A112" s="69" t="s">
        <v>92</v>
      </c>
      <c r="B112" s="12">
        <v>902</v>
      </c>
      <c r="C112" s="15" t="s">
        <v>76</v>
      </c>
      <c r="D112" s="15" t="s">
        <v>65</v>
      </c>
      <c r="E112" s="15" t="s">
        <v>109</v>
      </c>
      <c r="F112" s="15"/>
      <c r="G112" s="95">
        <f t="shared" si="13"/>
        <v>300</v>
      </c>
      <c r="H112" s="95">
        <f t="shared" si="13"/>
        <v>0</v>
      </c>
      <c r="I112" s="83">
        <f t="shared" si="13"/>
        <v>0</v>
      </c>
    </row>
    <row r="113" spans="1:9" ht="35.25" customHeight="1" x14ac:dyDescent="0.25">
      <c r="A113" s="37" t="s">
        <v>85</v>
      </c>
      <c r="B113" s="12">
        <v>902</v>
      </c>
      <c r="C113" s="15" t="s">
        <v>76</v>
      </c>
      <c r="D113" s="15" t="s">
        <v>65</v>
      </c>
      <c r="E113" s="15" t="s">
        <v>162</v>
      </c>
      <c r="F113" s="15"/>
      <c r="G113" s="95">
        <f t="shared" si="13"/>
        <v>300</v>
      </c>
      <c r="H113" s="95">
        <f t="shared" si="13"/>
        <v>0</v>
      </c>
      <c r="I113" s="83">
        <f t="shared" si="13"/>
        <v>0</v>
      </c>
    </row>
    <row r="114" spans="1:9" s="156" customFormat="1" ht="28.5" customHeight="1" x14ac:dyDescent="0.25">
      <c r="A114" s="153" t="s">
        <v>247</v>
      </c>
      <c r="B114" s="163">
        <v>902</v>
      </c>
      <c r="C114" s="164" t="s">
        <v>76</v>
      </c>
      <c r="D114" s="164" t="s">
        <v>65</v>
      </c>
      <c r="E114" s="164" t="s">
        <v>244</v>
      </c>
      <c r="F114" s="164" t="s">
        <v>86</v>
      </c>
      <c r="G114" s="165">
        <f t="shared" si="13"/>
        <v>300</v>
      </c>
      <c r="H114" s="165">
        <f t="shared" si="13"/>
        <v>0</v>
      </c>
      <c r="I114" s="158">
        <f t="shared" si="13"/>
        <v>0</v>
      </c>
    </row>
    <row r="115" spans="1:9" s="156" customFormat="1" ht="35.25" customHeight="1" x14ac:dyDescent="0.25">
      <c r="A115" s="162" t="s">
        <v>104</v>
      </c>
      <c r="B115" s="163">
        <v>902</v>
      </c>
      <c r="C115" s="164" t="s">
        <v>76</v>
      </c>
      <c r="D115" s="164" t="s">
        <v>65</v>
      </c>
      <c r="E115" s="164" t="s">
        <v>244</v>
      </c>
      <c r="F115" s="164" t="s">
        <v>86</v>
      </c>
      <c r="G115" s="165">
        <v>300</v>
      </c>
      <c r="H115" s="165">
        <v>0</v>
      </c>
      <c r="I115" s="158">
        <v>0</v>
      </c>
    </row>
    <row r="116" spans="1:9" ht="16.5" thickBot="1" x14ac:dyDescent="0.3">
      <c r="A116" s="47" t="s">
        <v>43</v>
      </c>
      <c r="B116" s="48">
        <v>902</v>
      </c>
      <c r="C116" s="49" t="s">
        <v>69</v>
      </c>
      <c r="D116" s="50" t="s">
        <v>68</v>
      </c>
      <c r="E116" s="49" t="s">
        <v>46</v>
      </c>
      <c r="F116" s="50" t="s">
        <v>46</v>
      </c>
      <c r="G116" s="105">
        <f>G117+G132+G152</f>
        <v>35743.300000000003</v>
      </c>
      <c r="H116" s="105">
        <f>H117+H132+H152</f>
        <v>8325.9</v>
      </c>
      <c r="I116" s="135">
        <f>I117+I132+I152</f>
        <v>7855</v>
      </c>
    </row>
    <row r="117" spans="1:9" ht="21" customHeight="1" x14ac:dyDescent="0.25">
      <c r="A117" s="38" t="s">
        <v>36</v>
      </c>
      <c r="B117" s="11">
        <v>902</v>
      </c>
      <c r="C117" s="13" t="s">
        <v>69</v>
      </c>
      <c r="D117" s="14" t="s">
        <v>63</v>
      </c>
      <c r="E117" s="13"/>
      <c r="F117" s="14"/>
      <c r="G117" s="104">
        <f>G118+G125</f>
        <v>382</v>
      </c>
      <c r="H117" s="104">
        <f>H118+H125</f>
        <v>158.80000000000001</v>
      </c>
      <c r="I117" s="132">
        <f>I118+I125</f>
        <v>158.9</v>
      </c>
    </row>
    <row r="118" spans="1:9" ht="81.75" customHeight="1" x14ac:dyDescent="0.25">
      <c r="A118" s="37" t="s">
        <v>262</v>
      </c>
      <c r="B118" s="12">
        <v>902</v>
      </c>
      <c r="C118" s="15" t="s">
        <v>69</v>
      </c>
      <c r="D118" s="27" t="s">
        <v>63</v>
      </c>
      <c r="E118" s="15" t="s">
        <v>126</v>
      </c>
      <c r="F118" s="27"/>
      <c r="G118" s="95">
        <f>G119</f>
        <v>206</v>
      </c>
      <c r="H118" s="95">
        <f>H119</f>
        <v>6</v>
      </c>
      <c r="I118" s="83">
        <f>I119</f>
        <v>6</v>
      </c>
    </row>
    <row r="119" spans="1:9" ht="36.75" customHeight="1" x14ac:dyDescent="0.25">
      <c r="A119" s="76" t="s">
        <v>125</v>
      </c>
      <c r="B119" s="12">
        <v>902</v>
      </c>
      <c r="C119" s="15" t="s">
        <v>69</v>
      </c>
      <c r="D119" s="27" t="s">
        <v>63</v>
      </c>
      <c r="E119" s="15" t="s">
        <v>127</v>
      </c>
      <c r="F119" s="27"/>
      <c r="G119" s="95">
        <f>G120+G122+G124</f>
        <v>206</v>
      </c>
      <c r="H119" s="95">
        <f>H120+H122</f>
        <v>6</v>
      </c>
      <c r="I119" s="83">
        <f>I120+I122</f>
        <v>6</v>
      </c>
    </row>
    <row r="120" spans="1:9" ht="39" customHeight="1" x14ac:dyDescent="0.25">
      <c r="A120" s="76" t="s">
        <v>9</v>
      </c>
      <c r="B120" s="12">
        <v>902</v>
      </c>
      <c r="C120" s="15" t="s">
        <v>69</v>
      </c>
      <c r="D120" s="27" t="s">
        <v>63</v>
      </c>
      <c r="E120" s="15" t="s">
        <v>128</v>
      </c>
      <c r="F120" s="27"/>
      <c r="G120" s="95">
        <f>G121</f>
        <v>6</v>
      </c>
      <c r="H120" s="95">
        <f>H121</f>
        <v>6</v>
      </c>
      <c r="I120" s="83">
        <f>I121</f>
        <v>6</v>
      </c>
    </row>
    <row r="121" spans="1:9" ht="33.75" customHeight="1" x14ac:dyDescent="0.25">
      <c r="A121" s="68" t="s">
        <v>104</v>
      </c>
      <c r="B121" s="12">
        <v>902</v>
      </c>
      <c r="C121" s="15" t="s">
        <v>69</v>
      </c>
      <c r="D121" s="27" t="s">
        <v>63</v>
      </c>
      <c r="E121" s="15" t="s">
        <v>128</v>
      </c>
      <c r="F121" s="15" t="s">
        <v>86</v>
      </c>
      <c r="G121" s="88">
        <v>6</v>
      </c>
      <c r="H121" s="88">
        <v>6</v>
      </c>
      <c r="I121" s="88">
        <v>6</v>
      </c>
    </row>
    <row r="122" spans="1:9" ht="31.5" customHeight="1" x14ac:dyDescent="0.25">
      <c r="A122" s="72" t="s">
        <v>212</v>
      </c>
      <c r="B122" s="12">
        <v>902</v>
      </c>
      <c r="C122" s="15" t="s">
        <v>69</v>
      </c>
      <c r="D122" s="27" t="s">
        <v>63</v>
      </c>
      <c r="E122" s="15" t="s">
        <v>129</v>
      </c>
      <c r="F122" s="15"/>
      <c r="G122" s="83">
        <f>G123</f>
        <v>100</v>
      </c>
      <c r="H122" s="83">
        <f>H123</f>
        <v>0</v>
      </c>
      <c r="I122" s="83">
        <f>I123</f>
        <v>0</v>
      </c>
    </row>
    <row r="123" spans="1:9" ht="31.5" customHeight="1" x14ac:dyDescent="0.25">
      <c r="A123" s="75" t="s">
        <v>104</v>
      </c>
      <c r="B123" s="12">
        <v>902</v>
      </c>
      <c r="C123" s="15" t="s">
        <v>69</v>
      </c>
      <c r="D123" s="27" t="s">
        <v>63</v>
      </c>
      <c r="E123" s="15" t="s">
        <v>129</v>
      </c>
      <c r="F123" s="15" t="s">
        <v>86</v>
      </c>
      <c r="G123" s="88">
        <v>100</v>
      </c>
      <c r="H123" s="88">
        <v>0</v>
      </c>
      <c r="I123" s="88">
        <v>0</v>
      </c>
    </row>
    <row r="124" spans="1:9" ht="31.5" customHeight="1" x14ac:dyDescent="0.25">
      <c r="A124" s="72" t="s">
        <v>277</v>
      </c>
      <c r="B124" s="12">
        <v>902</v>
      </c>
      <c r="C124" s="15" t="s">
        <v>69</v>
      </c>
      <c r="D124" s="27" t="s">
        <v>63</v>
      </c>
      <c r="E124" s="15" t="s">
        <v>278</v>
      </c>
      <c r="F124" s="27" t="s">
        <v>86</v>
      </c>
      <c r="G124" s="89">
        <v>100</v>
      </c>
      <c r="H124" s="89">
        <v>0</v>
      </c>
      <c r="I124" s="88">
        <v>0</v>
      </c>
    </row>
    <row r="125" spans="1:9" ht="31.5" customHeight="1" x14ac:dyDescent="0.25">
      <c r="A125" s="81" t="s">
        <v>81</v>
      </c>
      <c r="B125" s="12">
        <v>902</v>
      </c>
      <c r="C125" s="15" t="s">
        <v>69</v>
      </c>
      <c r="D125" s="27" t="s">
        <v>63</v>
      </c>
      <c r="E125" s="15" t="s">
        <v>108</v>
      </c>
      <c r="F125" s="27"/>
      <c r="G125" s="95">
        <f t="shared" ref="G125:I126" si="14">G126</f>
        <v>176</v>
      </c>
      <c r="H125" s="95">
        <f t="shared" si="14"/>
        <v>152.80000000000001</v>
      </c>
      <c r="I125" s="83">
        <f t="shared" si="14"/>
        <v>152.9</v>
      </c>
    </row>
    <row r="126" spans="1:9" ht="33" customHeight="1" x14ac:dyDescent="0.25">
      <c r="A126" s="69" t="s">
        <v>92</v>
      </c>
      <c r="B126" s="12">
        <v>902</v>
      </c>
      <c r="C126" s="15" t="s">
        <v>69</v>
      </c>
      <c r="D126" s="27" t="s">
        <v>63</v>
      </c>
      <c r="E126" s="15" t="s">
        <v>109</v>
      </c>
      <c r="F126" s="27"/>
      <c r="G126" s="95">
        <f t="shared" si="14"/>
        <v>176</v>
      </c>
      <c r="H126" s="95">
        <f t="shared" si="14"/>
        <v>152.80000000000001</v>
      </c>
      <c r="I126" s="83">
        <f t="shared" si="14"/>
        <v>152.9</v>
      </c>
    </row>
    <row r="127" spans="1:9" ht="25.5" customHeight="1" x14ac:dyDescent="0.25">
      <c r="A127" s="41" t="s">
        <v>85</v>
      </c>
      <c r="B127" s="12">
        <v>902</v>
      </c>
      <c r="C127" s="15" t="s">
        <v>69</v>
      </c>
      <c r="D127" s="27" t="s">
        <v>63</v>
      </c>
      <c r="E127" s="15" t="s">
        <v>162</v>
      </c>
      <c r="F127" s="27"/>
      <c r="G127" s="95">
        <f>G128+G130</f>
        <v>176</v>
      </c>
      <c r="H127" s="95">
        <f>H128+H130</f>
        <v>152.80000000000001</v>
      </c>
      <c r="I127" s="83">
        <f>I128+I130</f>
        <v>152.9</v>
      </c>
    </row>
    <row r="128" spans="1:9" ht="38.25" customHeight="1" x14ac:dyDescent="0.25">
      <c r="A128" s="76" t="s">
        <v>142</v>
      </c>
      <c r="B128" s="12">
        <v>902</v>
      </c>
      <c r="C128" s="15" t="s">
        <v>69</v>
      </c>
      <c r="D128" s="27" t="s">
        <v>63</v>
      </c>
      <c r="E128" s="15" t="s">
        <v>164</v>
      </c>
      <c r="F128" s="27"/>
      <c r="G128" s="95">
        <f>G129</f>
        <v>4</v>
      </c>
      <c r="H128" s="95">
        <f>H129</f>
        <v>2.8</v>
      </c>
      <c r="I128" s="83">
        <f>I129</f>
        <v>2.9</v>
      </c>
    </row>
    <row r="129" spans="1:9" ht="33.75" customHeight="1" x14ac:dyDescent="0.25">
      <c r="A129" s="68" t="s">
        <v>104</v>
      </c>
      <c r="B129" s="12">
        <v>902</v>
      </c>
      <c r="C129" s="15" t="s">
        <v>69</v>
      </c>
      <c r="D129" s="27" t="s">
        <v>63</v>
      </c>
      <c r="E129" s="15" t="s">
        <v>164</v>
      </c>
      <c r="F129" s="27" t="s">
        <v>86</v>
      </c>
      <c r="G129" s="95">
        <v>4</v>
      </c>
      <c r="H129" s="95">
        <v>2.8</v>
      </c>
      <c r="I129" s="83">
        <v>2.9</v>
      </c>
    </row>
    <row r="130" spans="1:9" ht="40.5" customHeight="1" x14ac:dyDescent="0.25">
      <c r="A130" s="76" t="s">
        <v>143</v>
      </c>
      <c r="B130" s="12">
        <v>902</v>
      </c>
      <c r="C130" s="15" t="s">
        <v>69</v>
      </c>
      <c r="D130" s="27" t="s">
        <v>63</v>
      </c>
      <c r="E130" s="15" t="s">
        <v>165</v>
      </c>
      <c r="F130" s="27"/>
      <c r="G130" s="95">
        <f>G131</f>
        <v>172</v>
      </c>
      <c r="H130" s="95">
        <f>H131</f>
        <v>150</v>
      </c>
      <c r="I130" s="83">
        <f>I131</f>
        <v>150</v>
      </c>
    </row>
    <row r="131" spans="1:9" ht="31.5" customHeight="1" x14ac:dyDescent="0.25">
      <c r="A131" s="67" t="s">
        <v>193</v>
      </c>
      <c r="B131" s="12">
        <v>902</v>
      </c>
      <c r="C131" s="15" t="s">
        <v>69</v>
      </c>
      <c r="D131" s="27" t="s">
        <v>63</v>
      </c>
      <c r="E131" s="15" t="s">
        <v>165</v>
      </c>
      <c r="F131" s="15" t="s">
        <v>86</v>
      </c>
      <c r="G131" s="88">
        <v>172</v>
      </c>
      <c r="H131" s="88">
        <v>150</v>
      </c>
      <c r="I131" s="88">
        <v>150</v>
      </c>
    </row>
    <row r="132" spans="1:9" ht="22.5" customHeight="1" x14ac:dyDescent="0.25">
      <c r="A132" s="42" t="s">
        <v>50</v>
      </c>
      <c r="B132" s="28">
        <v>902</v>
      </c>
      <c r="C132" s="29" t="s">
        <v>69</v>
      </c>
      <c r="D132" s="30" t="s">
        <v>70</v>
      </c>
      <c r="E132" s="29" t="s">
        <v>46</v>
      </c>
      <c r="F132" s="30"/>
      <c r="G132" s="95">
        <f>G136+G143+G133</f>
        <v>11215.4</v>
      </c>
      <c r="H132" s="95">
        <f>H136+H143</f>
        <v>1416</v>
      </c>
      <c r="I132" s="83">
        <f>I136+I143</f>
        <v>1511.1</v>
      </c>
    </row>
    <row r="133" spans="1:9" ht="97.5" customHeight="1" x14ac:dyDescent="0.25">
      <c r="A133" s="37" t="s">
        <v>262</v>
      </c>
      <c r="B133" s="28">
        <v>902</v>
      </c>
      <c r="C133" s="15" t="s">
        <v>69</v>
      </c>
      <c r="D133" s="27" t="s">
        <v>70</v>
      </c>
      <c r="E133" s="15" t="s">
        <v>126</v>
      </c>
      <c r="F133" s="30"/>
      <c r="G133" s="95">
        <f t="shared" ref="G133:I134" si="15">G134</f>
        <v>50</v>
      </c>
      <c r="H133" s="95">
        <f t="shared" si="15"/>
        <v>0</v>
      </c>
      <c r="I133" s="83">
        <f t="shared" si="15"/>
        <v>0</v>
      </c>
    </row>
    <row r="134" spans="1:9" ht="35.25" customHeight="1" x14ac:dyDescent="0.25">
      <c r="A134" s="76" t="s">
        <v>125</v>
      </c>
      <c r="B134" s="28">
        <v>902</v>
      </c>
      <c r="C134" s="29" t="s">
        <v>69</v>
      </c>
      <c r="D134" s="30" t="s">
        <v>70</v>
      </c>
      <c r="E134" s="15" t="s">
        <v>127</v>
      </c>
      <c r="F134" s="30"/>
      <c r="G134" s="95">
        <f t="shared" si="15"/>
        <v>50</v>
      </c>
      <c r="H134" s="95">
        <f t="shared" si="15"/>
        <v>0</v>
      </c>
      <c r="I134" s="83">
        <f t="shared" si="15"/>
        <v>0</v>
      </c>
    </row>
    <row r="135" spans="1:9" ht="35.25" customHeight="1" x14ac:dyDescent="0.25">
      <c r="A135" s="166" t="s">
        <v>256</v>
      </c>
      <c r="B135" s="28">
        <v>902</v>
      </c>
      <c r="C135" s="29" t="s">
        <v>69</v>
      </c>
      <c r="D135" s="30" t="s">
        <v>70</v>
      </c>
      <c r="E135" s="164" t="s">
        <v>257</v>
      </c>
      <c r="F135" s="30"/>
      <c r="G135" s="95">
        <v>50</v>
      </c>
      <c r="H135" s="95">
        <v>0</v>
      </c>
      <c r="I135" s="83">
        <v>0</v>
      </c>
    </row>
    <row r="136" spans="1:9" ht="77.25" customHeight="1" x14ac:dyDescent="0.25">
      <c r="A136" s="37" t="s">
        <v>263</v>
      </c>
      <c r="B136" s="12">
        <v>902</v>
      </c>
      <c r="C136" s="15" t="s">
        <v>69</v>
      </c>
      <c r="D136" s="27" t="s">
        <v>70</v>
      </c>
      <c r="E136" s="15" t="s">
        <v>130</v>
      </c>
      <c r="F136" s="27"/>
      <c r="G136" s="95">
        <f>G137</f>
        <v>10500.4</v>
      </c>
      <c r="H136" s="95">
        <f>H137</f>
        <v>1301</v>
      </c>
      <c r="I136" s="83">
        <f>I137</f>
        <v>1446.1</v>
      </c>
    </row>
    <row r="137" spans="1:9" ht="36" customHeight="1" x14ac:dyDescent="0.25">
      <c r="A137" s="80" t="s">
        <v>150</v>
      </c>
      <c r="B137" s="12">
        <v>902</v>
      </c>
      <c r="C137" s="15" t="s">
        <v>69</v>
      </c>
      <c r="D137" s="27" t="s">
        <v>70</v>
      </c>
      <c r="E137" s="15" t="s">
        <v>10</v>
      </c>
      <c r="F137" s="27"/>
      <c r="G137" s="95">
        <f>G138+G140+G141+G142</f>
        <v>10500.4</v>
      </c>
      <c r="H137" s="95">
        <f>H138+H140+H141+H142</f>
        <v>1301</v>
      </c>
      <c r="I137" s="95">
        <f>I138+I140+I141+I142</f>
        <v>1446.1</v>
      </c>
    </row>
    <row r="138" spans="1:9" ht="36" customHeight="1" x14ac:dyDescent="0.25">
      <c r="A138" s="143" t="s">
        <v>213</v>
      </c>
      <c r="B138" s="12">
        <v>902</v>
      </c>
      <c r="C138" s="15" t="s">
        <v>69</v>
      </c>
      <c r="D138" s="27" t="s">
        <v>70</v>
      </c>
      <c r="E138" s="15" t="s">
        <v>214</v>
      </c>
      <c r="F138" s="27"/>
      <c r="G138" s="95">
        <f>G139</f>
        <v>615</v>
      </c>
      <c r="H138" s="95">
        <f>H139</f>
        <v>615</v>
      </c>
      <c r="I138" s="83">
        <f>I139</f>
        <v>615</v>
      </c>
    </row>
    <row r="139" spans="1:9" ht="36" customHeight="1" x14ac:dyDescent="0.25">
      <c r="A139" s="68" t="s">
        <v>104</v>
      </c>
      <c r="B139" s="12">
        <v>902</v>
      </c>
      <c r="C139" s="15" t="s">
        <v>69</v>
      </c>
      <c r="D139" s="27" t="s">
        <v>70</v>
      </c>
      <c r="E139" s="15" t="s">
        <v>214</v>
      </c>
      <c r="F139" s="15" t="s">
        <v>86</v>
      </c>
      <c r="G139" s="88">
        <v>615</v>
      </c>
      <c r="H139" s="88">
        <v>615</v>
      </c>
      <c r="I139" s="88">
        <v>615</v>
      </c>
    </row>
    <row r="140" spans="1:9" s="156" customFormat="1" ht="24.75" customHeight="1" x14ac:dyDescent="0.25">
      <c r="A140" s="172" t="s">
        <v>106</v>
      </c>
      <c r="B140" s="160">
        <v>902</v>
      </c>
      <c r="C140" s="161" t="s">
        <v>69</v>
      </c>
      <c r="D140" s="173" t="s">
        <v>70</v>
      </c>
      <c r="E140" s="161" t="s">
        <v>11</v>
      </c>
      <c r="F140" s="161" t="s">
        <v>105</v>
      </c>
      <c r="G140" s="155">
        <f>600-112</f>
        <v>488</v>
      </c>
      <c r="H140" s="155">
        <v>500</v>
      </c>
      <c r="I140" s="155">
        <v>500</v>
      </c>
    </row>
    <row r="141" spans="1:9" s="156" customFormat="1" ht="126" customHeight="1" x14ac:dyDescent="0.25">
      <c r="A141" s="172" t="s">
        <v>189</v>
      </c>
      <c r="B141" s="160">
        <v>902</v>
      </c>
      <c r="C141" s="161" t="s">
        <v>69</v>
      </c>
      <c r="D141" s="173" t="s">
        <v>70</v>
      </c>
      <c r="E141" s="161" t="s">
        <v>188</v>
      </c>
      <c r="F141" s="164"/>
      <c r="G141" s="171">
        <f>260+9127.4</f>
        <v>9387.4</v>
      </c>
      <c r="H141" s="171">
        <f>122</f>
        <v>122</v>
      </c>
      <c r="I141" s="155">
        <f>185.3</f>
        <v>185.3</v>
      </c>
    </row>
    <row r="142" spans="1:9" s="156" customFormat="1" ht="86.25" customHeight="1" x14ac:dyDescent="0.25">
      <c r="A142" s="172" t="s">
        <v>245</v>
      </c>
      <c r="B142" s="160">
        <v>902</v>
      </c>
      <c r="C142" s="161" t="s">
        <v>69</v>
      </c>
      <c r="D142" s="173" t="s">
        <v>70</v>
      </c>
      <c r="E142" s="161" t="s">
        <v>190</v>
      </c>
      <c r="F142" s="170" t="s">
        <v>105</v>
      </c>
      <c r="G142" s="171">
        <v>10</v>
      </c>
      <c r="H142" s="171">
        <v>64</v>
      </c>
      <c r="I142" s="155">
        <v>145.80000000000001</v>
      </c>
    </row>
    <row r="143" spans="1:9" ht="35.25" customHeight="1" x14ac:dyDescent="0.25">
      <c r="A143" s="41" t="s">
        <v>84</v>
      </c>
      <c r="B143" s="12">
        <v>902</v>
      </c>
      <c r="C143" s="15" t="s">
        <v>69</v>
      </c>
      <c r="D143" s="27" t="s">
        <v>70</v>
      </c>
      <c r="E143" s="15" t="s">
        <v>108</v>
      </c>
      <c r="F143" s="27"/>
      <c r="G143" s="95">
        <f t="shared" ref="G143:I144" si="16">G144</f>
        <v>665</v>
      </c>
      <c r="H143" s="95">
        <f t="shared" si="16"/>
        <v>115</v>
      </c>
      <c r="I143" s="83">
        <f t="shared" si="16"/>
        <v>65</v>
      </c>
    </row>
    <row r="144" spans="1:9" ht="33.75" customHeight="1" x14ac:dyDescent="0.25">
      <c r="A144" s="69" t="s">
        <v>92</v>
      </c>
      <c r="B144" s="12">
        <v>902</v>
      </c>
      <c r="C144" s="15" t="s">
        <v>69</v>
      </c>
      <c r="D144" s="27" t="s">
        <v>70</v>
      </c>
      <c r="E144" s="15" t="s">
        <v>109</v>
      </c>
      <c r="F144" s="27"/>
      <c r="G144" s="95">
        <f>G145</f>
        <v>665</v>
      </c>
      <c r="H144" s="95">
        <f t="shared" si="16"/>
        <v>115</v>
      </c>
      <c r="I144" s="83">
        <f t="shared" si="16"/>
        <v>65</v>
      </c>
    </row>
    <row r="145" spans="1:9" ht="28.5" customHeight="1" x14ac:dyDescent="0.25">
      <c r="A145" s="41" t="s">
        <v>85</v>
      </c>
      <c r="B145" s="12">
        <v>902</v>
      </c>
      <c r="C145" s="15" t="s">
        <v>69</v>
      </c>
      <c r="D145" s="27" t="s">
        <v>70</v>
      </c>
      <c r="E145" s="15" t="s">
        <v>162</v>
      </c>
      <c r="F145" s="27"/>
      <c r="G145" s="95">
        <f>G146+G148+G150</f>
        <v>665</v>
      </c>
      <c r="H145" s="95">
        <f>H146+H148+H150</f>
        <v>115</v>
      </c>
      <c r="I145" s="83">
        <f>I146+I148+I150</f>
        <v>65</v>
      </c>
    </row>
    <row r="146" spans="1:9" ht="37.5" customHeight="1" x14ac:dyDescent="0.25">
      <c r="A146" s="76" t="s">
        <v>144</v>
      </c>
      <c r="B146" s="12">
        <v>902</v>
      </c>
      <c r="C146" s="15" t="s">
        <v>69</v>
      </c>
      <c r="D146" s="27" t="s">
        <v>70</v>
      </c>
      <c r="E146" s="15" t="s">
        <v>166</v>
      </c>
      <c r="F146" s="27"/>
      <c r="G146" s="95">
        <f>G147</f>
        <v>65</v>
      </c>
      <c r="H146" s="95">
        <f>H147</f>
        <v>65</v>
      </c>
      <c r="I146" s="83">
        <f>I147</f>
        <v>65</v>
      </c>
    </row>
    <row r="147" spans="1:9" ht="33.75" customHeight="1" x14ac:dyDescent="0.25">
      <c r="A147" s="68" t="s">
        <v>104</v>
      </c>
      <c r="B147" s="12">
        <v>902</v>
      </c>
      <c r="C147" s="15" t="s">
        <v>69</v>
      </c>
      <c r="D147" s="27" t="s">
        <v>70</v>
      </c>
      <c r="E147" s="15" t="s">
        <v>166</v>
      </c>
      <c r="F147" s="15" t="s">
        <v>86</v>
      </c>
      <c r="G147" s="88">
        <v>65</v>
      </c>
      <c r="H147" s="88">
        <v>65</v>
      </c>
      <c r="I147" s="88">
        <v>65</v>
      </c>
    </row>
    <row r="148" spans="1:9" ht="33" customHeight="1" x14ac:dyDescent="0.25">
      <c r="A148" s="85" t="s">
        <v>145</v>
      </c>
      <c r="B148" s="12">
        <v>902</v>
      </c>
      <c r="C148" s="15" t="s">
        <v>69</v>
      </c>
      <c r="D148" s="27" t="s">
        <v>70</v>
      </c>
      <c r="E148" s="15" t="s">
        <v>167</v>
      </c>
      <c r="F148" s="27"/>
      <c r="G148" s="95">
        <f>G149</f>
        <v>400</v>
      </c>
      <c r="H148" s="95">
        <f>H149</f>
        <v>0</v>
      </c>
      <c r="I148" s="83">
        <f>I149</f>
        <v>0</v>
      </c>
    </row>
    <row r="149" spans="1:9" s="156" customFormat="1" ht="33.75" customHeight="1" x14ac:dyDescent="0.25">
      <c r="A149" s="162" t="s">
        <v>104</v>
      </c>
      <c r="B149" s="163">
        <v>902</v>
      </c>
      <c r="C149" s="164" t="s">
        <v>69</v>
      </c>
      <c r="D149" s="170" t="s">
        <v>70</v>
      </c>
      <c r="E149" s="164" t="s">
        <v>167</v>
      </c>
      <c r="F149" s="170" t="s">
        <v>86</v>
      </c>
      <c r="G149" s="171">
        <f>400</f>
        <v>400</v>
      </c>
      <c r="H149" s="171">
        <v>0</v>
      </c>
      <c r="I149" s="155">
        <v>0</v>
      </c>
    </row>
    <row r="150" spans="1:9" ht="34.5" customHeight="1" x14ac:dyDescent="0.25">
      <c r="A150" s="85" t="s">
        <v>146</v>
      </c>
      <c r="B150" s="12">
        <v>902</v>
      </c>
      <c r="C150" s="15" t="s">
        <v>69</v>
      </c>
      <c r="D150" s="27" t="s">
        <v>70</v>
      </c>
      <c r="E150" s="15" t="s">
        <v>168</v>
      </c>
      <c r="F150" s="27"/>
      <c r="G150" s="95">
        <f>G151</f>
        <v>200</v>
      </c>
      <c r="H150" s="95">
        <f>H151</f>
        <v>50</v>
      </c>
      <c r="I150" s="83">
        <f>I151</f>
        <v>0</v>
      </c>
    </row>
    <row r="151" spans="1:9" ht="33.75" customHeight="1" x14ac:dyDescent="0.25">
      <c r="A151" s="68" t="s">
        <v>104</v>
      </c>
      <c r="B151" s="12">
        <v>902</v>
      </c>
      <c r="C151" s="15" t="s">
        <v>69</v>
      </c>
      <c r="D151" s="27" t="s">
        <v>70</v>
      </c>
      <c r="E151" s="15" t="s">
        <v>168</v>
      </c>
      <c r="F151" s="27" t="s">
        <v>86</v>
      </c>
      <c r="G151" s="89">
        <f>200</f>
        <v>200</v>
      </c>
      <c r="H151" s="89">
        <v>50</v>
      </c>
      <c r="I151" s="88">
        <v>0</v>
      </c>
    </row>
    <row r="152" spans="1:9" ht="21" customHeight="1" x14ac:dyDescent="0.25">
      <c r="A152" s="42" t="s">
        <v>51</v>
      </c>
      <c r="B152" s="12">
        <v>902</v>
      </c>
      <c r="C152" s="15" t="s">
        <v>69</v>
      </c>
      <c r="D152" s="27" t="s">
        <v>75</v>
      </c>
      <c r="E152" s="29"/>
      <c r="F152" s="30"/>
      <c r="G152" s="95">
        <f>G153+G191+G198+G195</f>
        <v>24145.9</v>
      </c>
      <c r="H152" s="95">
        <f>H153+H191+H198+H195</f>
        <v>6751.1</v>
      </c>
      <c r="I152" s="83">
        <f>I153+I191+I198+I195</f>
        <v>6185</v>
      </c>
    </row>
    <row r="153" spans="1:9" ht="81" customHeight="1" x14ac:dyDescent="0.25">
      <c r="A153" s="37" t="s">
        <v>248</v>
      </c>
      <c r="B153" s="12">
        <v>902</v>
      </c>
      <c r="C153" s="15" t="s">
        <v>69</v>
      </c>
      <c r="D153" s="27" t="s">
        <v>75</v>
      </c>
      <c r="E153" s="15" t="s">
        <v>12</v>
      </c>
      <c r="F153" s="27"/>
      <c r="G153" s="95">
        <f>G154+G163+G167+G180</f>
        <v>8108.3</v>
      </c>
      <c r="H153" s="95">
        <f>H154+H163+H167+H180</f>
        <v>6451.1</v>
      </c>
      <c r="I153" s="83">
        <f>I154+I163+I167+I180</f>
        <v>5885</v>
      </c>
    </row>
    <row r="154" spans="1:9" ht="114.75" customHeight="1" x14ac:dyDescent="0.25">
      <c r="A154" s="37" t="s">
        <v>264</v>
      </c>
      <c r="B154" s="12">
        <v>902</v>
      </c>
      <c r="C154" s="15" t="s">
        <v>69</v>
      </c>
      <c r="D154" s="27" t="s">
        <v>75</v>
      </c>
      <c r="E154" s="15" t="s">
        <v>13</v>
      </c>
      <c r="F154" s="27"/>
      <c r="G154" s="95">
        <f>G155+G160</f>
        <v>3200</v>
      </c>
      <c r="H154" s="95">
        <f>H155+H160</f>
        <v>2885</v>
      </c>
      <c r="I154" s="83">
        <f>I155+I160</f>
        <v>2885</v>
      </c>
    </row>
    <row r="155" spans="1:9" ht="39.75" customHeight="1" x14ac:dyDescent="0.25">
      <c r="A155" s="82" t="s">
        <v>147</v>
      </c>
      <c r="B155" s="12">
        <v>902</v>
      </c>
      <c r="C155" s="15" t="s">
        <v>69</v>
      </c>
      <c r="D155" s="27" t="s">
        <v>75</v>
      </c>
      <c r="E155" s="15" t="s">
        <v>14</v>
      </c>
      <c r="F155" s="27"/>
      <c r="G155" s="95">
        <f>G156+G158</f>
        <v>2900</v>
      </c>
      <c r="H155" s="95">
        <f>H156+H158</f>
        <v>2500</v>
      </c>
      <c r="I155" s="83">
        <f>I156+I158</f>
        <v>2500</v>
      </c>
    </row>
    <row r="156" spans="1:9" s="156" customFormat="1" ht="39" customHeight="1" x14ac:dyDescent="0.25">
      <c r="A156" s="157" t="s">
        <v>15</v>
      </c>
      <c r="B156" s="163">
        <v>902</v>
      </c>
      <c r="C156" s="164" t="s">
        <v>69</v>
      </c>
      <c r="D156" s="170" t="s">
        <v>75</v>
      </c>
      <c r="E156" s="164" t="s">
        <v>16</v>
      </c>
      <c r="F156" s="170"/>
      <c r="G156" s="165">
        <f>G157</f>
        <v>300</v>
      </c>
      <c r="H156" s="165">
        <f>H157</f>
        <v>300</v>
      </c>
      <c r="I156" s="158">
        <f>I157</f>
        <v>300</v>
      </c>
    </row>
    <row r="157" spans="1:9" s="156" customFormat="1" ht="33.75" customHeight="1" x14ac:dyDescent="0.25">
      <c r="A157" s="162" t="s">
        <v>104</v>
      </c>
      <c r="B157" s="163">
        <v>902</v>
      </c>
      <c r="C157" s="164" t="s">
        <v>69</v>
      </c>
      <c r="D157" s="170" t="s">
        <v>75</v>
      </c>
      <c r="E157" s="164" t="s">
        <v>16</v>
      </c>
      <c r="F157" s="164" t="s">
        <v>86</v>
      </c>
      <c r="G157" s="155">
        <f>300</f>
        <v>300</v>
      </c>
      <c r="H157" s="155">
        <v>300</v>
      </c>
      <c r="I157" s="155">
        <v>300</v>
      </c>
    </row>
    <row r="158" spans="1:9" ht="30" customHeight="1" x14ac:dyDescent="0.25">
      <c r="A158" s="81" t="s">
        <v>148</v>
      </c>
      <c r="B158" s="12">
        <v>902</v>
      </c>
      <c r="C158" s="15" t="s">
        <v>69</v>
      </c>
      <c r="D158" s="27" t="s">
        <v>75</v>
      </c>
      <c r="E158" s="15" t="s">
        <v>17</v>
      </c>
      <c r="F158" s="15"/>
      <c r="G158" s="83">
        <f>G159</f>
        <v>2600</v>
      </c>
      <c r="H158" s="83">
        <f>H159</f>
        <v>2200</v>
      </c>
      <c r="I158" s="83">
        <f>I159</f>
        <v>2200</v>
      </c>
    </row>
    <row r="159" spans="1:9" ht="30.75" customHeight="1" x14ac:dyDescent="0.25">
      <c r="A159" s="67" t="s">
        <v>104</v>
      </c>
      <c r="B159" s="12">
        <v>902</v>
      </c>
      <c r="C159" s="15" t="s">
        <v>69</v>
      </c>
      <c r="D159" s="27" t="s">
        <v>75</v>
      </c>
      <c r="E159" s="15" t="s">
        <v>17</v>
      </c>
      <c r="F159" s="15" t="s">
        <v>86</v>
      </c>
      <c r="G159" s="88">
        <v>2600</v>
      </c>
      <c r="H159" s="88">
        <v>2200</v>
      </c>
      <c r="I159" s="88">
        <v>2200</v>
      </c>
    </row>
    <row r="160" spans="1:9" s="156" customFormat="1" ht="30.75" customHeight="1" x14ac:dyDescent="0.25">
      <c r="A160" s="153" t="s">
        <v>249</v>
      </c>
      <c r="B160" s="163">
        <v>902</v>
      </c>
      <c r="C160" s="164" t="s">
        <v>69</v>
      </c>
      <c r="D160" s="170" t="s">
        <v>75</v>
      </c>
      <c r="E160" s="164" t="s">
        <v>18</v>
      </c>
      <c r="F160" s="164"/>
      <c r="G160" s="158">
        <f t="shared" ref="G160:I161" si="17">G161</f>
        <v>300</v>
      </c>
      <c r="H160" s="158">
        <f t="shared" si="17"/>
        <v>385</v>
      </c>
      <c r="I160" s="158">
        <f t="shared" si="17"/>
        <v>385</v>
      </c>
    </row>
    <row r="161" spans="1:9" ht="45" customHeight="1" x14ac:dyDescent="0.25">
      <c r="A161" s="37" t="s">
        <v>250</v>
      </c>
      <c r="B161" s="12">
        <v>902</v>
      </c>
      <c r="C161" s="15" t="s">
        <v>69</v>
      </c>
      <c r="D161" s="27" t="s">
        <v>75</v>
      </c>
      <c r="E161" s="15" t="s">
        <v>19</v>
      </c>
      <c r="F161" s="15"/>
      <c r="G161" s="83">
        <f t="shared" si="17"/>
        <v>300</v>
      </c>
      <c r="H161" s="83">
        <f>H162</f>
        <v>385</v>
      </c>
      <c r="I161" s="83">
        <f>I162</f>
        <v>385</v>
      </c>
    </row>
    <row r="162" spans="1:9" ht="27.75" customHeight="1" x14ac:dyDescent="0.25">
      <c r="A162" s="68" t="s">
        <v>104</v>
      </c>
      <c r="B162" s="12">
        <v>902</v>
      </c>
      <c r="C162" s="15" t="s">
        <v>69</v>
      </c>
      <c r="D162" s="27" t="s">
        <v>75</v>
      </c>
      <c r="E162" s="15" t="s">
        <v>19</v>
      </c>
      <c r="F162" s="15" t="s">
        <v>275</v>
      </c>
      <c r="G162" s="88">
        <f>300</f>
        <v>300</v>
      </c>
      <c r="H162" s="88">
        <f>500-115</f>
        <v>385</v>
      </c>
      <c r="I162" s="88">
        <f>500-115</f>
        <v>385</v>
      </c>
    </row>
    <row r="163" spans="1:9" ht="125.25" customHeight="1" x14ac:dyDescent="0.25">
      <c r="A163" s="37" t="s">
        <v>265</v>
      </c>
      <c r="B163" s="16">
        <v>902</v>
      </c>
      <c r="C163" s="17" t="s">
        <v>69</v>
      </c>
      <c r="D163" s="31" t="s">
        <v>75</v>
      </c>
      <c r="E163" s="15" t="s">
        <v>20</v>
      </c>
      <c r="F163" s="31"/>
      <c r="G163" s="101">
        <f t="shared" ref="G163:I165" si="18">G164</f>
        <v>20</v>
      </c>
      <c r="H163" s="101">
        <f t="shared" si="18"/>
        <v>20</v>
      </c>
      <c r="I163" s="130">
        <f t="shared" si="18"/>
        <v>20</v>
      </c>
    </row>
    <row r="164" spans="1:9" ht="48.75" customHeight="1" x14ac:dyDescent="0.25">
      <c r="A164" s="82" t="s">
        <v>215</v>
      </c>
      <c r="B164" s="16">
        <v>902</v>
      </c>
      <c r="C164" s="17" t="s">
        <v>69</v>
      </c>
      <c r="D164" s="31" t="s">
        <v>75</v>
      </c>
      <c r="E164" s="15" t="s">
        <v>21</v>
      </c>
      <c r="F164" s="31"/>
      <c r="G164" s="101">
        <f t="shared" si="18"/>
        <v>20</v>
      </c>
      <c r="H164" s="101">
        <f t="shared" si="18"/>
        <v>20</v>
      </c>
      <c r="I164" s="130">
        <f t="shared" si="18"/>
        <v>20</v>
      </c>
    </row>
    <row r="165" spans="1:9" ht="41.25" customHeight="1" x14ac:dyDescent="0.25">
      <c r="A165" s="81" t="s">
        <v>216</v>
      </c>
      <c r="B165" s="16">
        <v>902</v>
      </c>
      <c r="C165" s="17" t="s">
        <v>69</v>
      </c>
      <c r="D165" s="31" t="s">
        <v>75</v>
      </c>
      <c r="E165" s="15" t="s">
        <v>217</v>
      </c>
      <c r="F165" s="31"/>
      <c r="G165" s="101">
        <f t="shared" si="18"/>
        <v>20</v>
      </c>
      <c r="H165" s="101">
        <f t="shared" si="18"/>
        <v>20</v>
      </c>
      <c r="I165" s="130">
        <f t="shared" si="18"/>
        <v>20</v>
      </c>
    </row>
    <row r="166" spans="1:9" ht="32.25" customHeight="1" x14ac:dyDescent="0.25">
      <c r="A166" s="68" t="s">
        <v>104</v>
      </c>
      <c r="B166" s="16">
        <v>902</v>
      </c>
      <c r="C166" s="17" t="s">
        <v>69</v>
      </c>
      <c r="D166" s="31" t="s">
        <v>75</v>
      </c>
      <c r="E166" s="15" t="s">
        <v>217</v>
      </c>
      <c r="F166" s="15" t="s">
        <v>86</v>
      </c>
      <c r="G166" s="88">
        <v>20</v>
      </c>
      <c r="H166" s="88">
        <v>20</v>
      </c>
      <c r="I166" s="88">
        <v>20</v>
      </c>
    </row>
    <row r="167" spans="1:9" ht="111" customHeight="1" x14ac:dyDescent="0.25">
      <c r="A167" s="37" t="s">
        <v>266</v>
      </c>
      <c r="B167" s="12">
        <v>902</v>
      </c>
      <c r="C167" s="15" t="s">
        <v>69</v>
      </c>
      <c r="D167" s="15" t="s">
        <v>75</v>
      </c>
      <c r="E167" s="15" t="s">
        <v>22</v>
      </c>
      <c r="F167" s="15"/>
      <c r="G167" s="83">
        <f>G168+G177</f>
        <v>1846.1</v>
      </c>
      <c r="H167" s="83">
        <f>H168+H177</f>
        <v>1846.1</v>
      </c>
      <c r="I167" s="83">
        <f>I168+I177</f>
        <v>1280</v>
      </c>
    </row>
    <row r="168" spans="1:9" ht="31.5" customHeight="1" x14ac:dyDescent="0.25">
      <c r="A168" s="82" t="s">
        <v>24</v>
      </c>
      <c r="B168" s="12">
        <v>902</v>
      </c>
      <c r="C168" s="15" t="s">
        <v>69</v>
      </c>
      <c r="D168" s="15" t="s">
        <v>75</v>
      </c>
      <c r="E168" s="15" t="s">
        <v>23</v>
      </c>
      <c r="F168" s="15"/>
      <c r="G168" s="83">
        <f>G169+G171+G173+G175</f>
        <v>1280</v>
      </c>
      <c r="H168" s="83">
        <f>H169+H171+H173+H175</f>
        <v>1280</v>
      </c>
      <c r="I168" s="83">
        <f>I169+I171+I173+I175</f>
        <v>1280</v>
      </c>
    </row>
    <row r="169" spans="1:9" ht="51" customHeight="1" x14ac:dyDescent="0.25">
      <c r="A169" s="81" t="s">
        <v>0</v>
      </c>
      <c r="B169" s="12">
        <v>902</v>
      </c>
      <c r="C169" s="15" t="s">
        <v>69</v>
      </c>
      <c r="D169" s="15" t="s">
        <v>75</v>
      </c>
      <c r="E169" s="15" t="s">
        <v>25</v>
      </c>
      <c r="F169" s="15"/>
      <c r="G169" s="83">
        <f>G170</f>
        <v>1100</v>
      </c>
      <c r="H169" s="83">
        <f>H170</f>
        <v>1100</v>
      </c>
      <c r="I169" s="83">
        <f>I170</f>
        <v>1100</v>
      </c>
    </row>
    <row r="170" spans="1:9" ht="33.75" customHeight="1" x14ac:dyDescent="0.25">
      <c r="A170" s="67" t="s">
        <v>193</v>
      </c>
      <c r="B170" s="12">
        <v>902</v>
      </c>
      <c r="C170" s="15" t="s">
        <v>69</v>
      </c>
      <c r="D170" s="15" t="s">
        <v>75</v>
      </c>
      <c r="E170" s="15" t="s">
        <v>25</v>
      </c>
      <c r="F170" s="15" t="s">
        <v>86</v>
      </c>
      <c r="G170" s="88">
        <f>1100</f>
        <v>1100</v>
      </c>
      <c r="H170" s="88">
        <v>1100</v>
      </c>
      <c r="I170" s="88">
        <v>1100</v>
      </c>
    </row>
    <row r="171" spans="1:9" ht="35.25" customHeight="1" x14ac:dyDescent="0.25">
      <c r="A171" s="81" t="s">
        <v>1</v>
      </c>
      <c r="B171" s="12">
        <v>902</v>
      </c>
      <c r="C171" s="15" t="s">
        <v>69</v>
      </c>
      <c r="D171" s="15" t="s">
        <v>75</v>
      </c>
      <c r="E171" s="15" t="s">
        <v>26</v>
      </c>
      <c r="F171" s="15"/>
      <c r="G171" s="83">
        <f>G172</f>
        <v>100</v>
      </c>
      <c r="H171" s="83">
        <f>H172</f>
        <v>100</v>
      </c>
      <c r="I171" s="83">
        <f>I172</f>
        <v>100</v>
      </c>
    </row>
    <row r="172" spans="1:9" ht="32.25" customHeight="1" x14ac:dyDescent="0.25">
      <c r="A172" s="67" t="s">
        <v>193</v>
      </c>
      <c r="B172" s="21">
        <v>902</v>
      </c>
      <c r="C172" s="52" t="s">
        <v>69</v>
      </c>
      <c r="D172" s="51" t="s">
        <v>75</v>
      </c>
      <c r="E172" s="52" t="s">
        <v>26</v>
      </c>
      <c r="F172" s="52" t="s">
        <v>86</v>
      </c>
      <c r="G172" s="88">
        <v>100</v>
      </c>
      <c r="H172" s="88">
        <v>100</v>
      </c>
      <c r="I172" s="88">
        <v>100</v>
      </c>
    </row>
    <row r="173" spans="1:9" ht="27.75" customHeight="1" x14ac:dyDescent="0.25">
      <c r="A173" s="81" t="s">
        <v>2</v>
      </c>
      <c r="B173" s="12">
        <v>902</v>
      </c>
      <c r="C173" s="15" t="s">
        <v>69</v>
      </c>
      <c r="D173" s="15" t="s">
        <v>75</v>
      </c>
      <c r="E173" s="17" t="s">
        <v>27</v>
      </c>
      <c r="F173" s="15"/>
      <c r="G173" s="83">
        <f>G174</f>
        <v>50</v>
      </c>
      <c r="H173" s="83">
        <f>H174</f>
        <v>50</v>
      </c>
      <c r="I173" s="83">
        <f>I174</f>
        <v>50</v>
      </c>
    </row>
    <row r="174" spans="1:9" ht="30" customHeight="1" x14ac:dyDescent="0.25">
      <c r="A174" s="68" t="s">
        <v>104</v>
      </c>
      <c r="B174" s="12">
        <v>902</v>
      </c>
      <c r="C174" s="15" t="s">
        <v>69</v>
      </c>
      <c r="D174" s="15" t="s">
        <v>75</v>
      </c>
      <c r="E174" s="15" t="s">
        <v>27</v>
      </c>
      <c r="F174" s="15" t="s">
        <v>86</v>
      </c>
      <c r="G174" s="88">
        <v>50</v>
      </c>
      <c r="H174" s="88">
        <v>50</v>
      </c>
      <c r="I174" s="88">
        <v>50</v>
      </c>
    </row>
    <row r="175" spans="1:9" ht="51.75" customHeight="1" x14ac:dyDescent="0.25">
      <c r="A175" s="37" t="s">
        <v>3</v>
      </c>
      <c r="B175" s="12">
        <v>902</v>
      </c>
      <c r="C175" s="15" t="s">
        <v>69</v>
      </c>
      <c r="D175" s="15" t="s">
        <v>75</v>
      </c>
      <c r="E175" s="17" t="s">
        <v>28</v>
      </c>
      <c r="F175" s="15"/>
      <c r="G175" s="83">
        <f>G176</f>
        <v>30</v>
      </c>
      <c r="H175" s="83">
        <f>H176</f>
        <v>30</v>
      </c>
      <c r="I175" s="83">
        <f>I176</f>
        <v>30</v>
      </c>
    </row>
    <row r="176" spans="1:9" ht="28.5" customHeight="1" x14ac:dyDescent="0.25">
      <c r="A176" s="68" t="s">
        <v>104</v>
      </c>
      <c r="B176" s="16">
        <v>902</v>
      </c>
      <c r="C176" s="17" t="s">
        <v>69</v>
      </c>
      <c r="D176" s="17" t="s">
        <v>75</v>
      </c>
      <c r="E176" s="17" t="s">
        <v>28</v>
      </c>
      <c r="F176" s="15" t="s">
        <v>86</v>
      </c>
      <c r="G176" s="88">
        <v>30</v>
      </c>
      <c r="H176" s="88">
        <v>30</v>
      </c>
      <c r="I176" s="88">
        <v>30</v>
      </c>
    </row>
    <row r="177" spans="1:9" ht="28.5" customHeight="1" x14ac:dyDescent="0.25">
      <c r="A177" s="37" t="s">
        <v>279</v>
      </c>
      <c r="B177" s="16">
        <v>902</v>
      </c>
      <c r="C177" s="17" t="s">
        <v>69</v>
      </c>
      <c r="D177" s="17" t="s">
        <v>75</v>
      </c>
      <c r="E177" s="17" t="s">
        <v>280</v>
      </c>
      <c r="F177" s="15"/>
      <c r="G177" s="88">
        <f>G178</f>
        <v>566.1</v>
      </c>
      <c r="H177" s="88">
        <f>H179</f>
        <v>566.1</v>
      </c>
      <c r="I177" s="88">
        <f>I178</f>
        <v>0</v>
      </c>
    </row>
    <row r="178" spans="1:9" ht="28.5" customHeight="1" x14ac:dyDescent="0.25">
      <c r="A178" s="81" t="s">
        <v>281</v>
      </c>
      <c r="B178" s="16">
        <v>902</v>
      </c>
      <c r="C178" s="17" t="s">
        <v>69</v>
      </c>
      <c r="D178" s="17" t="s">
        <v>75</v>
      </c>
      <c r="E178" s="174" t="s">
        <v>282</v>
      </c>
      <c r="F178" s="15"/>
      <c r="G178" s="88">
        <f>G179</f>
        <v>566.1</v>
      </c>
      <c r="H178" s="88">
        <f>H179</f>
        <v>566.1</v>
      </c>
      <c r="I178" s="88">
        <f>I179</f>
        <v>0</v>
      </c>
    </row>
    <row r="179" spans="1:9" ht="28.5" customHeight="1" x14ac:dyDescent="0.25">
      <c r="A179" s="75" t="s">
        <v>104</v>
      </c>
      <c r="B179" s="16">
        <v>902</v>
      </c>
      <c r="C179" s="17" t="s">
        <v>69</v>
      </c>
      <c r="D179" s="17" t="s">
        <v>75</v>
      </c>
      <c r="E179" s="174" t="s">
        <v>282</v>
      </c>
      <c r="F179" s="15" t="s">
        <v>86</v>
      </c>
      <c r="G179" s="88">
        <f>98+468.1</f>
        <v>566.1</v>
      </c>
      <c r="H179" s="88">
        <f>98+468.1</f>
        <v>566.1</v>
      </c>
      <c r="I179" s="88">
        <v>0</v>
      </c>
    </row>
    <row r="180" spans="1:9" ht="94.5" customHeight="1" x14ac:dyDescent="0.25">
      <c r="A180" s="37" t="s">
        <v>267</v>
      </c>
      <c r="B180" s="12">
        <v>902</v>
      </c>
      <c r="C180" s="15" t="s">
        <v>69</v>
      </c>
      <c r="D180" s="15" t="s">
        <v>75</v>
      </c>
      <c r="E180" s="17" t="s">
        <v>30</v>
      </c>
      <c r="F180" s="15"/>
      <c r="G180" s="83">
        <f>G181+G184+G189</f>
        <v>3042.2</v>
      </c>
      <c r="H180" s="83">
        <f>H182+H185</f>
        <v>1700</v>
      </c>
      <c r="I180" s="83">
        <f>I182+I185</f>
        <v>1700</v>
      </c>
    </row>
    <row r="181" spans="1:9" ht="31.5" customHeight="1" x14ac:dyDescent="0.25">
      <c r="A181" s="82" t="s">
        <v>31</v>
      </c>
      <c r="B181" s="12">
        <v>902</v>
      </c>
      <c r="C181" s="15" t="s">
        <v>69</v>
      </c>
      <c r="D181" s="15" t="s">
        <v>75</v>
      </c>
      <c r="E181" s="17" t="s">
        <v>29</v>
      </c>
      <c r="F181" s="15"/>
      <c r="G181" s="95">
        <f t="shared" ref="G181:I182" si="19">G182</f>
        <v>200</v>
      </c>
      <c r="H181" s="95">
        <f t="shared" si="19"/>
        <v>200</v>
      </c>
      <c r="I181" s="83">
        <f t="shared" si="19"/>
        <v>200</v>
      </c>
    </row>
    <row r="182" spans="1:9" ht="34.5" customHeight="1" x14ac:dyDescent="0.25">
      <c r="A182" s="81" t="s">
        <v>4</v>
      </c>
      <c r="B182" s="12">
        <v>902</v>
      </c>
      <c r="C182" s="15" t="s">
        <v>69</v>
      </c>
      <c r="D182" s="15" t="s">
        <v>75</v>
      </c>
      <c r="E182" s="15" t="s">
        <v>32</v>
      </c>
      <c r="F182" s="15"/>
      <c r="G182" s="95">
        <f t="shared" si="19"/>
        <v>200</v>
      </c>
      <c r="H182" s="95">
        <f t="shared" si="19"/>
        <v>200</v>
      </c>
      <c r="I182" s="83">
        <f t="shared" si="19"/>
        <v>200</v>
      </c>
    </row>
    <row r="183" spans="1:9" ht="32.25" customHeight="1" x14ac:dyDescent="0.25">
      <c r="A183" s="68" t="s">
        <v>104</v>
      </c>
      <c r="B183" s="12">
        <v>902</v>
      </c>
      <c r="C183" s="15" t="s">
        <v>69</v>
      </c>
      <c r="D183" s="15" t="s">
        <v>75</v>
      </c>
      <c r="E183" s="15" t="s">
        <v>32</v>
      </c>
      <c r="F183" s="15" t="s">
        <v>86</v>
      </c>
      <c r="G183" s="88">
        <v>200</v>
      </c>
      <c r="H183" s="88">
        <v>200</v>
      </c>
      <c r="I183" s="88">
        <v>200</v>
      </c>
    </row>
    <row r="184" spans="1:9" ht="60.75" customHeight="1" x14ac:dyDescent="0.25">
      <c r="A184" s="37" t="s">
        <v>219</v>
      </c>
      <c r="B184" s="12">
        <v>902</v>
      </c>
      <c r="C184" s="15" t="s">
        <v>69</v>
      </c>
      <c r="D184" s="15" t="s">
        <v>75</v>
      </c>
      <c r="E184" s="15" t="s">
        <v>33</v>
      </c>
      <c r="F184" s="15"/>
      <c r="G184" s="95">
        <f>G185+G187</f>
        <v>2102.6</v>
      </c>
      <c r="H184" s="95">
        <f>H185</f>
        <v>1500</v>
      </c>
      <c r="I184" s="83">
        <f>I185</f>
        <v>1500</v>
      </c>
    </row>
    <row r="185" spans="1:9" ht="51" customHeight="1" x14ac:dyDescent="0.25">
      <c r="A185" s="37" t="s">
        <v>218</v>
      </c>
      <c r="B185" s="12">
        <v>902</v>
      </c>
      <c r="C185" s="15" t="s">
        <v>69</v>
      </c>
      <c r="D185" s="15" t="s">
        <v>75</v>
      </c>
      <c r="E185" s="15" t="s">
        <v>34</v>
      </c>
      <c r="F185" s="15"/>
      <c r="G185" s="95">
        <f>G186</f>
        <v>1050</v>
      </c>
      <c r="H185" s="95">
        <f>H186</f>
        <v>1500</v>
      </c>
      <c r="I185" s="83">
        <f>I186</f>
        <v>1500</v>
      </c>
    </row>
    <row r="186" spans="1:9" ht="31.5" customHeight="1" x14ac:dyDescent="0.25">
      <c r="A186" s="68" t="s">
        <v>104</v>
      </c>
      <c r="B186" s="12">
        <v>902</v>
      </c>
      <c r="C186" s="15" t="s">
        <v>69</v>
      </c>
      <c r="D186" s="15" t="s">
        <v>75</v>
      </c>
      <c r="E186" s="15" t="s">
        <v>34</v>
      </c>
      <c r="F186" s="15" t="s">
        <v>86</v>
      </c>
      <c r="G186" s="88">
        <f>850+200</f>
        <v>1050</v>
      </c>
      <c r="H186" s="88">
        <f>1500</f>
        <v>1500</v>
      </c>
      <c r="I186" s="88">
        <f>1500</f>
        <v>1500</v>
      </c>
    </row>
    <row r="187" spans="1:9" ht="31.5" customHeight="1" x14ac:dyDescent="0.25">
      <c r="A187" s="176" t="s">
        <v>301</v>
      </c>
      <c r="B187" s="12">
        <v>902</v>
      </c>
      <c r="C187" s="15" t="s">
        <v>69</v>
      </c>
      <c r="D187" s="15" t="s">
        <v>75</v>
      </c>
      <c r="E187" s="15" t="s">
        <v>302</v>
      </c>
      <c r="F187" s="15"/>
      <c r="G187" s="88">
        <f>G188</f>
        <v>1052.5999999999999</v>
      </c>
      <c r="H187" s="88">
        <f>H188</f>
        <v>0</v>
      </c>
      <c r="I187" s="88">
        <f>I188</f>
        <v>0</v>
      </c>
    </row>
    <row r="188" spans="1:9" ht="31.5" customHeight="1" x14ac:dyDescent="0.25">
      <c r="A188" s="68" t="s">
        <v>104</v>
      </c>
      <c r="B188" s="12">
        <v>902</v>
      </c>
      <c r="C188" s="15" t="s">
        <v>69</v>
      </c>
      <c r="D188" s="15" t="s">
        <v>75</v>
      </c>
      <c r="E188" s="15" t="s">
        <v>302</v>
      </c>
      <c r="F188" s="15" t="s">
        <v>86</v>
      </c>
      <c r="G188" s="88">
        <v>1052.5999999999999</v>
      </c>
      <c r="H188" s="88">
        <v>0</v>
      </c>
      <c r="I188" s="88">
        <v>0</v>
      </c>
    </row>
    <row r="189" spans="1:9" s="156" customFormat="1" ht="31.5" customHeight="1" x14ac:dyDescent="0.25">
      <c r="A189" s="153" t="s">
        <v>299</v>
      </c>
      <c r="B189" s="163">
        <v>902</v>
      </c>
      <c r="C189" s="164" t="s">
        <v>69</v>
      </c>
      <c r="D189" s="164" t="s">
        <v>75</v>
      </c>
      <c r="E189" s="164" t="s">
        <v>191</v>
      </c>
      <c r="F189" s="164"/>
      <c r="G189" s="155">
        <f>G190</f>
        <v>739.6</v>
      </c>
      <c r="H189" s="155">
        <f>H190</f>
        <v>0</v>
      </c>
      <c r="I189" s="155">
        <f>I190</f>
        <v>0</v>
      </c>
    </row>
    <row r="190" spans="1:9" s="156" customFormat="1" ht="31.5" customHeight="1" x14ac:dyDescent="0.25">
      <c r="A190" s="153" t="s">
        <v>300</v>
      </c>
      <c r="B190" s="163">
        <v>902</v>
      </c>
      <c r="C190" s="164" t="s">
        <v>69</v>
      </c>
      <c r="D190" s="164" t="s">
        <v>75</v>
      </c>
      <c r="E190" s="164" t="s">
        <v>192</v>
      </c>
      <c r="F190" s="164" t="s">
        <v>86</v>
      </c>
      <c r="G190" s="155">
        <f>1000-10-50.4-200</f>
        <v>739.6</v>
      </c>
      <c r="H190" s="155">
        <v>0</v>
      </c>
      <c r="I190" s="155">
        <v>0</v>
      </c>
    </row>
    <row r="191" spans="1:9" ht="108.75" customHeight="1" x14ac:dyDescent="0.25">
      <c r="A191" s="71" t="s">
        <v>259</v>
      </c>
      <c r="B191" s="12">
        <v>902</v>
      </c>
      <c r="C191" s="15" t="s">
        <v>69</v>
      </c>
      <c r="D191" s="15" t="s">
        <v>75</v>
      </c>
      <c r="E191" s="15" t="s">
        <v>113</v>
      </c>
      <c r="F191" s="15"/>
      <c r="G191" s="95">
        <f>G192</f>
        <v>1281.3</v>
      </c>
      <c r="H191" s="95">
        <f>H192+H193</f>
        <v>0</v>
      </c>
      <c r="I191" s="83">
        <f>I192+I193</f>
        <v>0</v>
      </c>
    </row>
    <row r="192" spans="1:9" ht="45.75" customHeight="1" x14ac:dyDescent="0.25">
      <c r="A192" s="77" t="s">
        <v>181</v>
      </c>
      <c r="B192" s="12">
        <v>902</v>
      </c>
      <c r="C192" s="15" t="s">
        <v>69</v>
      </c>
      <c r="D192" s="15" t="s">
        <v>75</v>
      </c>
      <c r="E192" s="15" t="s">
        <v>180</v>
      </c>
      <c r="F192" s="15"/>
      <c r="G192" s="95">
        <f>G193</f>
        <v>1281.3</v>
      </c>
      <c r="H192" s="95">
        <f>H193</f>
        <v>0</v>
      </c>
      <c r="I192" s="83">
        <f>I193</f>
        <v>0</v>
      </c>
    </row>
    <row r="193" spans="1:9" ht="96.75" customHeight="1" x14ac:dyDescent="0.25">
      <c r="A193" s="75" t="s">
        <v>241</v>
      </c>
      <c r="B193" s="12">
        <v>902</v>
      </c>
      <c r="C193" s="15" t="s">
        <v>69</v>
      </c>
      <c r="D193" s="15" t="s">
        <v>75</v>
      </c>
      <c r="E193" s="15" t="s">
        <v>221</v>
      </c>
      <c r="F193" s="15"/>
      <c r="G193" s="89">
        <f>G194</f>
        <v>1281.3</v>
      </c>
      <c r="H193" s="89">
        <f>H194</f>
        <v>0</v>
      </c>
      <c r="I193" s="88">
        <f>I194</f>
        <v>0</v>
      </c>
    </row>
    <row r="194" spans="1:9" s="156" customFormat="1" ht="57.75" customHeight="1" x14ac:dyDescent="0.25">
      <c r="A194" s="159" t="s">
        <v>246</v>
      </c>
      <c r="B194" s="163">
        <v>902</v>
      </c>
      <c r="C194" s="164" t="s">
        <v>69</v>
      </c>
      <c r="D194" s="164" t="s">
        <v>75</v>
      </c>
      <c r="E194" s="164" t="s">
        <v>242</v>
      </c>
      <c r="F194" s="164" t="s">
        <v>86</v>
      </c>
      <c r="G194" s="171">
        <f>222+1059.3</f>
        <v>1281.3</v>
      </c>
      <c r="H194" s="171">
        <v>0</v>
      </c>
      <c r="I194" s="155">
        <v>0</v>
      </c>
    </row>
    <row r="195" spans="1:9" s="156" customFormat="1" ht="109.5" customHeight="1" x14ac:dyDescent="0.25">
      <c r="A195" s="159" t="s">
        <v>290</v>
      </c>
      <c r="B195" s="163">
        <v>902</v>
      </c>
      <c r="C195" s="164" t="s">
        <v>69</v>
      </c>
      <c r="D195" s="15" t="s">
        <v>75</v>
      </c>
      <c r="E195" s="164" t="s">
        <v>293</v>
      </c>
      <c r="F195" s="164"/>
      <c r="G195" s="171">
        <f t="shared" ref="G195:I196" si="20">G196</f>
        <v>14146.3</v>
      </c>
      <c r="H195" s="171">
        <f t="shared" si="20"/>
        <v>0</v>
      </c>
      <c r="I195" s="155">
        <f t="shared" si="20"/>
        <v>0</v>
      </c>
    </row>
    <row r="196" spans="1:9" s="156" customFormat="1" ht="35.25" customHeight="1" x14ac:dyDescent="0.25">
      <c r="A196" s="159" t="s">
        <v>291</v>
      </c>
      <c r="B196" s="163">
        <v>902</v>
      </c>
      <c r="C196" s="164" t="s">
        <v>69</v>
      </c>
      <c r="D196" s="15" t="s">
        <v>75</v>
      </c>
      <c r="E196" s="164" t="s">
        <v>294</v>
      </c>
      <c r="F196" s="164"/>
      <c r="G196" s="171">
        <f t="shared" si="20"/>
        <v>14146.3</v>
      </c>
      <c r="H196" s="171">
        <f t="shared" si="20"/>
        <v>0</v>
      </c>
      <c r="I196" s="155">
        <f t="shared" si="20"/>
        <v>0</v>
      </c>
    </row>
    <row r="197" spans="1:9" s="156" customFormat="1" ht="38.25" customHeight="1" x14ac:dyDescent="0.25">
      <c r="A197" s="159" t="s">
        <v>292</v>
      </c>
      <c r="B197" s="163">
        <v>902</v>
      </c>
      <c r="C197" s="164" t="s">
        <v>69</v>
      </c>
      <c r="D197" s="15" t="s">
        <v>75</v>
      </c>
      <c r="E197" s="164" t="s">
        <v>295</v>
      </c>
      <c r="F197" s="164" t="s">
        <v>86</v>
      </c>
      <c r="G197" s="171">
        <f>3916.3+230+10000</f>
        <v>14146.3</v>
      </c>
      <c r="H197" s="171">
        <v>0</v>
      </c>
      <c r="I197" s="155">
        <v>0</v>
      </c>
    </row>
    <row r="198" spans="1:9" ht="31.5" customHeight="1" x14ac:dyDescent="0.25">
      <c r="A198" s="41" t="s">
        <v>84</v>
      </c>
      <c r="B198" s="12">
        <v>902</v>
      </c>
      <c r="C198" s="15" t="s">
        <v>69</v>
      </c>
      <c r="D198" s="15" t="s">
        <v>75</v>
      </c>
      <c r="E198" s="15" t="s">
        <v>108</v>
      </c>
      <c r="F198" s="15"/>
      <c r="G198" s="95">
        <f>G200+G199</f>
        <v>610</v>
      </c>
      <c r="H198" s="95">
        <f>H200+H199</f>
        <v>300</v>
      </c>
      <c r="I198" s="83">
        <f>I200+I199</f>
        <v>300</v>
      </c>
    </row>
    <row r="199" spans="1:9" ht="31.5" customHeight="1" x14ac:dyDescent="0.25">
      <c r="A199" s="41" t="s">
        <v>182</v>
      </c>
      <c r="B199" s="12">
        <v>902</v>
      </c>
      <c r="C199" s="15" t="s">
        <v>69</v>
      </c>
      <c r="D199" s="15" t="s">
        <v>75</v>
      </c>
      <c r="E199" s="15" t="s">
        <v>183</v>
      </c>
      <c r="F199" s="15" t="s">
        <v>155</v>
      </c>
      <c r="G199" s="95">
        <v>100</v>
      </c>
      <c r="H199" s="95">
        <v>100</v>
      </c>
      <c r="I199" s="83">
        <v>100</v>
      </c>
    </row>
    <row r="200" spans="1:9" ht="31.5" customHeight="1" x14ac:dyDescent="0.25">
      <c r="A200" s="69" t="s">
        <v>92</v>
      </c>
      <c r="B200" s="12">
        <v>902</v>
      </c>
      <c r="C200" s="15" t="s">
        <v>69</v>
      </c>
      <c r="D200" s="15" t="s">
        <v>75</v>
      </c>
      <c r="E200" s="15" t="s">
        <v>109</v>
      </c>
      <c r="F200" s="15"/>
      <c r="G200" s="95">
        <f t="shared" ref="G200:I202" si="21">G201</f>
        <v>510</v>
      </c>
      <c r="H200" s="95">
        <f t="shared" si="21"/>
        <v>200</v>
      </c>
      <c r="I200" s="83">
        <f t="shared" si="21"/>
        <v>200</v>
      </c>
    </row>
    <row r="201" spans="1:9" ht="26.25" customHeight="1" x14ac:dyDescent="0.25">
      <c r="A201" s="41" t="s">
        <v>85</v>
      </c>
      <c r="B201" s="12">
        <v>902</v>
      </c>
      <c r="C201" s="15" t="s">
        <v>69</v>
      </c>
      <c r="D201" s="15" t="s">
        <v>75</v>
      </c>
      <c r="E201" s="15" t="s">
        <v>162</v>
      </c>
      <c r="F201" s="15"/>
      <c r="G201" s="95">
        <f t="shared" si="21"/>
        <v>510</v>
      </c>
      <c r="H201" s="95">
        <f t="shared" si="21"/>
        <v>200</v>
      </c>
      <c r="I201" s="83">
        <f t="shared" si="21"/>
        <v>200</v>
      </c>
    </row>
    <row r="202" spans="1:9" ht="31.5" customHeight="1" x14ac:dyDescent="0.25">
      <c r="A202" s="85" t="s">
        <v>5</v>
      </c>
      <c r="B202" s="12">
        <v>902</v>
      </c>
      <c r="C202" s="15" t="s">
        <v>69</v>
      </c>
      <c r="D202" s="27" t="s">
        <v>75</v>
      </c>
      <c r="E202" s="15" t="s">
        <v>169</v>
      </c>
      <c r="F202" s="27"/>
      <c r="G202" s="95">
        <f t="shared" si="21"/>
        <v>510</v>
      </c>
      <c r="H202" s="95">
        <f t="shared" si="21"/>
        <v>200</v>
      </c>
      <c r="I202" s="83">
        <f t="shared" si="21"/>
        <v>200</v>
      </c>
    </row>
    <row r="203" spans="1:9" ht="31.5" customHeight="1" x14ac:dyDescent="0.25">
      <c r="A203" s="68" t="s">
        <v>104</v>
      </c>
      <c r="B203" s="21">
        <v>902</v>
      </c>
      <c r="C203" s="52" t="s">
        <v>69</v>
      </c>
      <c r="D203" s="51" t="s">
        <v>75</v>
      </c>
      <c r="E203" s="52" t="s">
        <v>169</v>
      </c>
      <c r="F203" s="51" t="s">
        <v>86</v>
      </c>
      <c r="G203" s="92">
        <f>100+200+210</f>
        <v>510</v>
      </c>
      <c r="H203" s="92">
        <v>200</v>
      </c>
      <c r="I203" s="136">
        <v>200</v>
      </c>
    </row>
    <row r="204" spans="1:9" ht="28.5" customHeight="1" thickBot="1" x14ac:dyDescent="0.3">
      <c r="A204" s="150" t="s">
        <v>61</v>
      </c>
      <c r="B204" s="48">
        <v>902</v>
      </c>
      <c r="C204" s="151" t="s">
        <v>77</v>
      </c>
      <c r="D204" s="152" t="s">
        <v>68</v>
      </c>
      <c r="E204" s="151" t="s">
        <v>46</v>
      </c>
      <c r="F204" s="152" t="s">
        <v>46</v>
      </c>
      <c r="G204" s="103">
        <f>G205</f>
        <v>129160.3</v>
      </c>
      <c r="H204" s="103">
        <f>H205</f>
        <v>6978.4</v>
      </c>
      <c r="I204" s="131">
        <f>I205</f>
        <v>6186</v>
      </c>
    </row>
    <row r="205" spans="1:9" ht="24" customHeight="1" x14ac:dyDescent="0.25">
      <c r="A205" s="38" t="s">
        <v>45</v>
      </c>
      <c r="B205" s="11">
        <v>902</v>
      </c>
      <c r="C205" s="13" t="s">
        <v>77</v>
      </c>
      <c r="D205" s="14" t="s">
        <v>63</v>
      </c>
      <c r="E205" s="13" t="s">
        <v>46</v>
      </c>
      <c r="F205" s="14" t="s">
        <v>46</v>
      </c>
      <c r="G205" s="100">
        <f>G206+G214</f>
        <v>129160.3</v>
      </c>
      <c r="H205" s="100">
        <f>H206+H214</f>
        <v>6978.4</v>
      </c>
      <c r="I205" s="129">
        <f>I206</f>
        <v>6186</v>
      </c>
    </row>
    <row r="206" spans="1:9" ht="78.75" customHeight="1" x14ac:dyDescent="0.25">
      <c r="A206" s="41" t="s">
        <v>274</v>
      </c>
      <c r="B206" s="20">
        <v>902</v>
      </c>
      <c r="C206" s="45" t="s">
        <v>77</v>
      </c>
      <c r="D206" s="46" t="s">
        <v>63</v>
      </c>
      <c r="E206" s="45" t="s">
        <v>132</v>
      </c>
      <c r="F206" s="46"/>
      <c r="G206" s="100">
        <f>G207+G211</f>
        <v>11321.8</v>
      </c>
      <c r="H206" s="100">
        <f>H207+H211</f>
        <v>6978.4</v>
      </c>
      <c r="I206" s="129">
        <f>I207+I211</f>
        <v>6186</v>
      </c>
    </row>
    <row r="207" spans="1:9" ht="94.5" x14ac:dyDescent="0.25">
      <c r="A207" s="43" t="s">
        <v>268</v>
      </c>
      <c r="B207" s="12">
        <v>902</v>
      </c>
      <c r="C207" s="15" t="s">
        <v>77</v>
      </c>
      <c r="D207" s="15" t="s">
        <v>63</v>
      </c>
      <c r="E207" s="15" t="s">
        <v>134</v>
      </c>
      <c r="F207" s="15"/>
      <c r="G207" s="95">
        <f>G209+G210</f>
        <v>10409.4</v>
      </c>
      <c r="H207" s="95">
        <f>H209+H210</f>
        <v>6029.5</v>
      </c>
      <c r="I207" s="83">
        <f>I209+I210</f>
        <v>5199.2</v>
      </c>
    </row>
    <row r="208" spans="1:9" ht="45.75" customHeight="1" x14ac:dyDescent="0.25">
      <c r="A208" s="144" t="s">
        <v>222</v>
      </c>
      <c r="B208" s="12">
        <v>902</v>
      </c>
      <c r="C208" s="15" t="s">
        <v>77</v>
      </c>
      <c r="D208" s="15" t="s">
        <v>63</v>
      </c>
      <c r="E208" s="15" t="s">
        <v>223</v>
      </c>
      <c r="F208" s="15"/>
      <c r="G208" s="95">
        <f>G209</f>
        <v>6818.2</v>
      </c>
      <c r="H208" s="95">
        <f>H209</f>
        <v>6029.5</v>
      </c>
      <c r="I208" s="83">
        <f>I209</f>
        <v>5199.2</v>
      </c>
    </row>
    <row r="209" spans="1:9" ht="31.5" x14ac:dyDescent="0.25">
      <c r="A209" s="76" t="s">
        <v>176</v>
      </c>
      <c r="B209" s="12">
        <v>902</v>
      </c>
      <c r="C209" s="15" t="s">
        <v>77</v>
      </c>
      <c r="D209" s="15" t="s">
        <v>63</v>
      </c>
      <c r="E209" s="15" t="s">
        <v>177</v>
      </c>
      <c r="F209" s="15" t="s">
        <v>172</v>
      </c>
      <c r="G209" s="95">
        <f>6818.2</f>
        <v>6818.2</v>
      </c>
      <c r="H209" s="95">
        <f>7090.9-1061.4</f>
        <v>6029.5</v>
      </c>
      <c r="I209" s="83">
        <f>7374.5-2175.3</f>
        <v>5199.2</v>
      </c>
    </row>
    <row r="210" spans="1:9" s="90" customFormat="1" ht="40.5" customHeight="1" x14ac:dyDescent="0.25">
      <c r="A210" s="91" t="s">
        <v>175</v>
      </c>
      <c r="B210" s="12">
        <v>902</v>
      </c>
      <c r="C210" s="15" t="s">
        <v>77</v>
      </c>
      <c r="D210" s="15" t="s">
        <v>63</v>
      </c>
      <c r="E210" s="15" t="s">
        <v>185</v>
      </c>
      <c r="F210" s="15" t="s">
        <v>172</v>
      </c>
      <c r="G210" s="88">
        <f>1795.6+1795.6</f>
        <v>3591.2</v>
      </c>
      <c r="H210" s="88">
        <v>0</v>
      </c>
      <c r="I210" s="88">
        <v>0</v>
      </c>
    </row>
    <row r="211" spans="1:9" ht="94.5" x14ac:dyDescent="0.25">
      <c r="A211" s="41" t="s">
        <v>269</v>
      </c>
      <c r="B211" s="12">
        <v>902</v>
      </c>
      <c r="C211" s="15" t="s">
        <v>77</v>
      </c>
      <c r="D211" s="15" t="s">
        <v>63</v>
      </c>
      <c r="E211" s="15" t="s">
        <v>141</v>
      </c>
      <c r="F211" s="15"/>
      <c r="G211" s="83">
        <f t="shared" ref="G211:I212" si="22">G212</f>
        <v>912.4</v>
      </c>
      <c r="H211" s="83">
        <f t="shared" si="22"/>
        <v>948.9</v>
      </c>
      <c r="I211" s="83">
        <f t="shared" si="22"/>
        <v>986.8</v>
      </c>
    </row>
    <row r="212" spans="1:9" ht="31.5" x14ac:dyDescent="0.25">
      <c r="A212" s="76" t="s">
        <v>133</v>
      </c>
      <c r="B212" s="20">
        <v>902</v>
      </c>
      <c r="C212" s="45" t="s">
        <v>77</v>
      </c>
      <c r="D212" s="46" t="s">
        <v>63</v>
      </c>
      <c r="E212" s="45" t="s">
        <v>131</v>
      </c>
      <c r="F212" s="46"/>
      <c r="G212" s="100">
        <f t="shared" si="22"/>
        <v>912.4</v>
      </c>
      <c r="H212" s="100">
        <f t="shared" si="22"/>
        <v>948.9</v>
      </c>
      <c r="I212" s="129">
        <f t="shared" si="22"/>
        <v>986.8</v>
      </c>
    </row>
    <row r="213" spans="1:9" s="90" customFormat="1" ht="66.75" customHeight="1" x14ac:dyDescent="0.25">
      <c r="A213" s="81" t="s">
        <v>173</v>
      </c>
      <c r="B213" s="12">
        <v>902</v>
      </c>
      <c r="C213" s="15" t="s">
        <v>77</v>
      </c>
      <c r="D213" s="15" t="s">
        <v>63</v>
      </c>
      <c r="E213" s="15" t="s">
        <v>174</v>
      </c>
      <c r="F213" s="15" t="s">
        <v>172</v>
      </c>
      <c r="G213" s="89">
        <v>912.4</v>
      </c>
      <c r="H213" s="89">
        <v>948.9</v>
      </c>
      <c r="I213" s="88">
        <v>986.8</v>
      </c>
    </row>
    <row r="214" spans="1:9" s="90" customFormat="1" ht="78.75" customHeight="1" x14ac:dyDescent="0.25">
      <c r="A214" s="41" t="s">
        <v>270</v>
      </c>
      <c r="B214" s="16">
        <v>902</v>
      </c>
      <c r="C214" s="17" t="s">
        <v>77</v>
      </c>
      <c r="D214" s="31" t="s">
        <v>63</v>
      </c>
      <c r="E214" s="17" t="s">
        <v>130</v>
      </c>
      <c r="F214" s="31"/>
      <c r="G214" s="92">
        <f>G215+G219</f>
        <v>117838.5</v>
      </c>
      <c r="H214" s="92">
        <f>H215</f>
        <v>0</v>
      </c>
      <c r="I214" s="136">
        <f>I215</f>
        <v>0</v>
      </c>
    </row>
    <row r="215" spans="1:9" s="90" customFormat="1" ht="30" customHeight="1" x14ac:dyDescent="0.25">
      <c r="A215" s="175" t="s">
        <v>287</v>
      </c>
      <c r="B215" s="12">
        <v>902</v>
      </c>
      <c r="C215" s="15" t="s">
        <v>77</v>
      </c>
      <c r="D215" s="15" t="s">
        <v>63</v>
      </c>
      <c r="E215" s="174" t="s">
        <v>285</v>
      </c>
      <c r="F215" s="15"/>
      <c r="G215" s="88">
        <f>G216+G217</f>
        <v>93308.6</v>
      </c>
      <c r="H215" s="88">
        <f>H216+H217</f>
        <v>0</v>
      </c>
      <c r="I215" s="88">
        <f>I216</f>
        <v>0</v>
      </c>
    </row>
    <row r="216" spans="1:9" s="90" customFormat="1" ht="30" customHeight="1" x14ac:dyDescent="0.25">
      <c r="A216" s="175" t="s">
        <v>284</v>
      </c>
      <c r="B216" s="12">
        <v>902</v>
      </c>
      <c r="C216" s="15" t="s">
        <v>77</v>
      </c>
      <c r="D216" s="15" t="s">
        <v>63</v>
      </c>
      <c r="E216" s="174" t="s">
        <v>286</v>
      </c>
      <c r="F216" s="15"/>
      <c r="G216" s="88">
        <f>G218</f>
        <v>92683.6</v>
      </c>
      <c r="H216" s="88">
        <f>H218</f>
        <v>0</v>
      </c>
      <c r="I216" s="88">
        <f>I218</f>
        <v>0</v>
      </c>
    </row>
    <row r="217" spans="1:9" s="90" customFormat="1" ht="30" customHeight="1" x14ac:dyDescent="0.25">
      <c r="A217" s="175" t="s">
        <v>283</v>
      </c>
      <c r="B217" s="12">
        <v>902</v>
      </c>
      <c r="C217" s="15" t="s">
        <v>77</v>
      </c>
      <c r="D217" s="15" t="s">
        <v>63</v>
      </c>
      <c r="E217" s="174" t="s">
        <v>288</v>
      </c>
      <c r="F217" s="15"/>
      <c r="G217" s="88">
        <f>463+50+112</f>
        <v>625</v>
      </c>
      <c r="H217" s="88">
        <v>0</v>
      </c>
      <c r="I217" s="88">
        <v>0</v>
      </c>
    </row>
    <row r="218" spans="1:9" s="90" customFormat="1" ht="30" customHeight="1" x14ac:dyDescent="0.25">
      <c r="A218" s="81" t="s">
        <v>106</v>
      </c>
      <c r="B218" s="12">
        <v>902</v>
      </c>
      <c r="C218" s="15" t="s">
        <v>77</v>
      </c>
      <c r="D218" s="15" t="s">
        <v>63</v>
      </c>
      <c r="E218" s="174" t="s">
        <v>286</v>
      </c>
      <c r="F218" s="15" t="s">
        <v>105</v>
      </c>
      <c r="G218" s="88">
        <f>3516.4+89903.1-735.9</f>
        <v>92683.6</v>
      </c>
      <c r="H218" s="88">
        <f>0</f>
        <v>0</v>
      </c>
      <c r="I218" s="88">
        <v>0</v>
      </c>
    </row>
    <row r="219" spans="1:9" s="90" customFormat="1" ht="30" customHeight="1" x14ac:dyDescent="0.25">
      <c r="A219" s="172" t="s">
        <v>309</v>
      </c>
      <c r="B219" s="12">
        <v>902</v>
      </c>
      <c r="C219" s="15" t="s">
        <v>77</v>
      </c>
      <c r="D219" s="15" t="s">
        <v>63</v>
      </c>
      <c r="E219" s="161" t="s">
        <v>190</v>
      </c>
      <c r="F219" s="15" t="s">
        <v>105</v>
      </c>
      <c r="G219" s="88">
        <f>23794+735.9</f>
        <v>24529.9</v>
      </c>
      <c r="H219" s="88">
        <v>0</v>
      </c>
      <c r="I219" s="88">
        <v>0</v>
      </c>
    </row>
    <row r="220" spans="1:9" ht="28.5" customHeight="1" thickBot="1" x14ac:dyDescent="0.3">
      <c r="A220" s="47" t="s">
        <v>48</v>
      </c>
      <c r="B220" s="48">
        <v>902</v>
      </c>
      <c r="C220" s="49" t="s">
        <v>67</v>
      </c>
      <c r="D220" s="50" t="s">
        <v>68</v>
      </c>
      <c r="E220" s="49" t="s">
        <v>46</v>
      </c>
      <c r="F220" s="49" t="s">
        <v>46</v>
      </c>
      <c r="G220" s="106">
        <f>G221+G226</f>
        <v>1867.7</v>
      </c>
      <c r="H220" s="106">
        <f>H221+H226</f>
        <v>1910.4</v>
      </c>
      <c r="I220" s="137">
        <f>I221+I226</f>
        <v>1954.9</v>
      </c>
    </row>
    <row r="221" spans="1:9" ht="29.25" customHeight="1" x14ac:dyDescent="0.25">
      <c r="A221" s="38" t="s">
        <v>44</v>
      </c>
      <c r="B221" s="11">
        <v>902</v>
      </c>
      <c r="C221" s="13" t="s">
        <v>67</v>
      </c>
      <c r="D221" s="14" t="s">
        <v>63</v>
      </c>
      <c r="E221" s="13" t="s">
        <v>46</v>
      </c>
      <c r="F221" s="14" t="s">
        <v>46</v>
      </c>
      <c r="G221" s="100">
        <f t="shared" ref="G221:I224" si="23">G222</f>
        <v>1067.7</v>
      </c>
      <c r="H221" s="100">
        <f t="shared" si="23"/>
        <v>1110.4000000000001</v>
      </c>
      <c r="I221" s="129">
        <f t="shared" si="23"/>
        <v>1154.9000000000001</v>
      </c>
    </row>
    <row r="222" spans="1:9" ht="82.5" customHeight="1" x14ac:dyDescent="0.25">
      <c r="A222" s="37" t="s">
        <v>271</v>
      </c>
      <c r="B222" s="12">
        <v>902</v>
      </c>
      <c r="C222" s="15" t="s">
        <v>67</v>
      </c>
      <c r="D222" s="27" t="s">
        <v>63</v>
      </c>
      <c r="E222" s="15" t="s">
        <v>135</v>
      </c>
      <c r="F222" s="27" t="s">
        <v>46</v>
      </c>
      <c r="G222" s="95">
        <f t="shared" si="23"/>
        <v>1067.7</v>
      </c>
      <c r="H222" s="95">
        <f t="shared" si="23"/>
        <v>1110.4000000000001</v>
      </c>
      <c r="I222" s="83">
        <f t="shared" si="23"/>
        <v>1154.9000000000001</v>
      </c>
    </row>
    <row r="223" spans="1:9" ht="37.5" customHeight="1" x14ac:dyDescent="0.25">
      <c r="A223" s="76" t="s">
        <v>137</v>
      </c>
      <c r="B223" s="12">
        <v>902</v>
      </c>
      <c r="C223" s="15" t="s">
        <v>67</v>
      </c>
      <c r="D223" s="27" t="s">
        <v>63</v>
      </c>
      <c r="E223" s="15" t="s">
        <v>136</v>
      </c>
      <c r="F223" s="27"/>
      <c r="G223" s="95">
        <f t="shared" si="23"/>
        <v>1067.7</v>
      </c>
      <c r="H223" s="95">
        <f t="shared" si="23"/>
        <v>1110.4000000000001</v>
      </c>
      <c r="I223" s="83">
        <f t="shared" si="23"/>
        <v>1154.9000000000001</v>
      </c>
    </row>
    <row r="224" spans="1:9" ht="37.5" customHeight="1" x14ac:dyDescent="0.25">
      <c r="A224" s="76" t="s">
        <v>149</v>
      </c>
      <c r="B224" s="12">
        <v>902</v>
      </c>
      <c r="C224" s="15" t="s">
        <v>67</v>
      </c>
      <c r="D224" s="27" t="s">
        <v>63</v>
      </c>
      <c r="E224" s="15" t="s">
        <v>138</v>
      </c>
      <c r="F224" s="27" t="s">
        <v>46</v>
      </c>
      <c r="G224" s="95">
        <f t="shared" si="23"/>
        <v>1067.7</v>
      </c>
      <c r="H224" s="95">
        <f t="shared" si="23"/>
        <v>1110.4000000000001</v>
      </c>
      <c r="I224" s="83">
        <f t="shared" si="23"/>
        <v>1154.9000000000001</v>
      </c>
    </row>
    <row r="225" spans="1:9" ht="31.5" customHeight="1" x14ac:dyDescent="0.25">
      <c r="A225" s="93" t="s">
        <v>97</v>
      </c>
      <c r="B225" s="12">
        <v>902</v>
      </c>
      <c r="C225" s="15" t="s">
        <v>67</v>
      </c>
      <c r="D225" s="15" t="s">
        <v>63</v>
      </c>
      <c r="E225" s="15" t="s">
        <v>138</v>
      </c>
      <c r="F225" s="15" t="s">
        <v>35</v>
      </c>
      <c r="G225" s="88">
        <v>1067.7</v>
      </c>
      <c r="H225" s="88">
        <v>1110.4000000000001</v>
      </c>
      <c r="I225" s="88">
        <v>1154.9000000000001</v>
      </c>
    </row>
    <row r="226" spans="1:9" ht="27" customHeight="1" thickBot="1" x14ac:dyDescent="0.3">
      <c r="A226" s="115" t="s">
        <v>42</v>
      </c>
      <c r="B226" s="116">
        <v>902</v>
      </c>
      <c r="C226" s="118" t="s">
        <v>67</v>
      </c>
      <c r="D226" s="117" t="s">
        <v>75</v>
      </c>
      <c r="E226" s="118" t="s">
        <v>46</v>
      </c>
      <c r="F226" s="117" t="s">
        <v>46</v>
      </c>
      <c r="G226" s="105">
        <f t="shared" ref="G226:I229" si="24">G227</f>
        <v>800</v>
      </c>
      <c r="H226" s="105">
        <f t="shared" si="24"/>
        <v>800</v>
      </c>
      <c r="I226" s="135">
        <f t="shared" si="24"/>
        <v>800</v>
      </c>
    </row>
    <row r="227" spans="1:9" ht="83.25" customHeight="1" x14ac:dyDescent="0.25">
      <c r="A227" s="37" t="s">
        <v>271</v>
      </c>
      <c r="B227" s="33">
        <v>902</v>
      </c>
      <c r="C227" s="53">
        <v>10</v>
      </c>
      <c r="D227" s="59" t="s">
        <v>75</v>
      </c>
      <c r="E227" s="74" t="s">
        <v>135</v>
      </c>
      <c r="F227" s="59"/>
      <c r="G227" s="100">
        <f t="shared" si="24"/>
        <v>800</v>
      </c>
      <c r="H227" s="100">
        <f t="shared" si="24"/>
        <v>800</v>
      </c>
      <c r="I227" s="129">
        <f t="shared" si="24"/>
        <v>800</v>
      </c>
    </row>
    <row r="228" spans="1:9" ht="50.25" customHeight="1" x14ac:dyDescent="0.25">
      <c r="A228" s="76" t="s">
        <v>224</v>
      </c>
      <c r="B228" s="33">
        <v>902</v>
      </c>
      <c r="C228" s="53" t="s">
        <v>67</v>
      </c>
      <c r="D228" s="59" t="s">
        <v>75</v>
      </c>
      <c r="E228" s="53" t="s">
        <v>139</v>
      </c>
      <c r="F228" s="59"/>
      <c r="G228" s="100">
        <f t="shared" si="24"/>
        <v>800</v>
      </c>
      <c r="H228" s="100">
        <f t="shared" si="24"/>
        <v>800</v>
      </c>
      <c r="I228" s="129">
        <f t="shared" si="24"/>
        <v>800</v>
      </c>
    </row>
    <row r="229" spans="1:9" ht="48" customHeight="1" x14ac:dyDescent="0.25">
      <c r="A229" s="93" t="s">
        <v>178</v>
      </c>
      <c r="B229" s="54">
        <v>902</v>
      </c>
      <c r="C229" s="55" t="s">
        <v>67</v>
      </c>
      <c r="D229" s="55" t="s">
        <v>75</v>
      </c>
      <c r="E229" s="55" t="s">
        <v>179</v>
      </c>
      <c r="F229" s="55" t="s">
        <v>251</v>
      </c>
      <c r="G229" s="89">
        <f t="shared" si="24"/>
        <v>800</v>
      </c>
      <c r="H229" s="89">
        <f t="shared" si="24"/>
        <v>800</v>
      </c>
      <c r="I229" s="88">
        <f t="shared" si="24"/>
        <v>800</v>
      </c>
    </row>
    <row r="230" spans="1:9" ht="34.5" customHeight="1" x14ac:dyDescent="0.25">
      <c r="A230" s="93" t="s">
        <v>252</v>
      </c>
      <c r="B230" s="54">
        <v>902</v>
      </c>
      <c r="C230" s="55" t="s">
        <v>67</v>
      </c>
      <c r="D230" s="55" t="s">
        <v>75</v>
      </c>
      <c r="E230" s="55" t="s">
        <v>179</v>
      </c>
      <c r="F230" s="55" t="s">
        <v>251</v>
      </c>
      <c r="G230" s="89">
        <v>800</v>
      </c>
      <c r="H230" s="89">
        <v>800</v>
      </c>
      <c r="I230" s="88">
        <v>800</v>
      </c>
    </row>
    <row r="231" spans="1:9" s="114" customFormat="1" ht="15.75" customHeight="1" x14ac:dyDescent="0.25">
      <c r="A231" s="119" t="s">
        <v>56</v>
      </c>
      <c r="B231" s="111">
        <v>902</v>
      </c>
      <c r="C231" s="112" t="s">
        <v>66</v>
      </c>
      <c r="D231" s="112" t="s">
        <v>68</v>
      </c>
      <c r="E231" s="112"/>
      <c r="F231" s="112"/>
      <c r="G231" s="120">
        <f t="shared" ref="G231:I232" si="25">G232</f>
        <v>2475.3000000000002</v>
      </c>
      <c r="H231" s="120">
        <f t="shared" si="25"/>
        <v>2574.2999999999997</v>
      </c>
      <c r="I231" s="120">
        <f t="shared" si="25"/>
        <v>2677.3</v>
      </c>
    </row>
    <row r="232" spans="1:9" ht="21.75" customHeight="1" x14ac:dyDescent="0.25">
      <c r="A232" s="39" t="s">
        <v>57</v>
      </c>
      <c r="B232" s="20">
        <v>902</v>
      </c>
      <c r="C232" s="45" t="s">
        <v>66</v>
      </c>
      <c r="D232" s="45" t="s">
        <v>63</v>
      </c>
      <c r="E232" s="13"/>
      <c r="F232" s="13"/>
      <c r="G232" s="107">
        <f t="shared" si="25"/>
        <v>2475.3000000000002</v>
      </c>
      <c r="H232" s="107">
        <f t="shared" si="25"/>
        <v>2574.2999999999997</v>
      </c>
      <c r="I232" s="138">
        <f t="shared" si="25"/>
        <v>2677.3</v>
      </c>
    </row>
    <row r="233" spans="1:9" ht="84" customHeight="1" x14ac:dyDescent="0.25">
      <c r="A233" s="41" t="s">
        <v>273</v>
      </c>
      <c r="B233" s="12">
        <v>902</v>
      </c>
      <c r="C233" s="15" t="s">
        <v>66</v>
      </c>
      <c r="D233" s="15" t="s">
        <v>63</v>
      </c>
      <c r="E233" s="15" t="s">
        <v>140</v>
      </c>
      <c r="F233" s="15"/>
      <c r="G233" s="108">
        <f>G235+G238</f>
        <v>2475.3000000000002</v>
      </c>
      <c r="H233" s="108">
        <f>H235+H237</f>
        <v>2574.2999999999997</v>
      </c>
      <c r="I233" s="139">
        <f>I235+I237</f>
        <v>2677.3</v>
      </c>
    </row>
    <row r="234" spans="1:9" ht="84" customHeight="1" x14ac:dyDescent="0.25">
      <c r="A234" s="91" t="s">
        <v>272</v>
      </c>
      <c r="B234" s="12">
        <v>902</v>
      </c>
      <c r="C234" s="15" t="s">
        <v>66</v>
      </c>
      <c r="D234" s="15" t="s">
        <v>63</v>
      </c>
      <c r="E234" s="15" t="s">
        <v>225</v>
      </c>
      <c r="F234" s="15"/>
      <c r="G234" s="109">
        <f t="shared" ref="G234:I235" si="26">G235</f>
        <v>2335.3000000000002</v>
      </c>
      <c r="H234" s="109">
        <f t="shared" si="26"/>
        <v>2428.6999999999998</v>
      </c>
      <c r="I234" s="140">
        <f t="shared" si="26"/>
        <v>2525.9</v>
      </c>
    </row>
    <row r="235" spans="1:9" ht="53.25" customHeight="1" x14ac:dyDescent="0.25">
      <c r="A235" s="86" t="s">
        <v>226</v>
      </c>
      <c r="B235" s="12">
        <v>902</v>
      </c>
      <c r="C235" s="15" t="s">
        <v>66</v>
      </c>
      <c r="D235" s="15" t="s">
        <v>63</v>
      </c>
      <c r="E235" s="15" t="s">
        <v>227</v>
      </c>
      <c r="F235" s="15"/>
      <c r="G235" s="109">
        <f t="shared" si="26"/>
        <v>2335.3000000000002</v>
      </c>
      <c r="H235" s="109">
        <f t="shared" si="26"/>
        <v>2428.6999999999998</v>
      </c>
      <c r="I235" s="140">
        <f t="shared" si="26"/>
        <v>2525.9</v>
      </c>
    </row>
    <row r="236" spans="1:9" ht="31.5" customHeight="1" x14ac:dyDescent="0.25">
      <c r="A236" s="76" t="s">
        <v>228</v>
      </c>
      <c r="B236" s="12">
        <v>902</v>
      </c>
      <c r="C236" s="15" t="s">
        <v>66</v>
      </c>
      <c r="D236" s="15" t="s">
        <v>63</v>
      </c>
      <c r="E236" s="15" t="s">
        <v>229</v>
      </c>
      <c r="F236" s="15" t="s">
        <v>172</v>
      </c>
      <c r="G236" s="108">
        <v>2335.3000000000002</v>
      </c>
      <c r="H236" s="108">
        <v>2428.6999999999998</v>
      </c>
      <c r="I236" s="139">
        <v>2525.9</v>
      </c>
    </row>
    <row r="237" spans="1:9" ht="45" customHeight="1" x14ac:dyDescent="0.25">
      <c r="A237" s="76" t="s">
        <v>230</v>
      </c>
      <c r="B237" s="12">
        <v>902</v>
      </c>
      <c r="C237" s="15" t="s">
        <v>66</v>
      </c>
      <c r="D237" s="15" t="s">
        <v>63</v>
      </c>
      <c r="E237" s="15" t="s">
        <v>231</v>
      </c>
      <c r="F237" s="15"/>
      <c r="G237" s="108">
        <f t="shared" ref="G237:I238" si="27">G238</f>
        <v>140</v>
      </c>
      <c r="H237" s="108">
        <f t="shared" si="27"/>
        <v>145.6</v>
      </c>
      <c r="I237" s="139">
        <f t="shared" si="27"/>
        <v>151.4</v>
      </c>
    </row>
    <row r="238" spans="1:9" ht="31.5" customHeight="1" x14ac:dyDescent="0.25">
      <c r="A238" s="76" t="s">
        <v>232</v>
      </c>
      <c r="B238" s="12">
        <v>902</v>
      </c>
      <c r="C238" s="15" t="s">
        <v>66</v>
      </c>
      <c r="D238" s="15" t="s">
        <v>63</v>
      </c>
      <c r="E238" s="15" t="s">
        <v>233</v>
      </c>
      <c r="F238" s="15"/>
      <c r="G238" s="108">
        <f t="shared" si="27"/>
        <v>140</v>
      </c>
      <c r="H238" s="108">
        <f t="shared" si="27"/>
        <v>145.6</v>
      </c>
      <c r="I238" s="139">
        <f t="shared" si="27"/>
        <v>151.4</v>
      </c>
    </row>
    <row r="239" spans="1:9" s="90" customFormat="1" ht="54.75" customHeight="1" x14ac:dyDescent="0.25">
      <c r="A239" s="81" t="s">
        <v>234</v>
      </c>
      <c r="B239" s="12">
        <v>902</v>
      </c>
      <c r="C239" s="15" t="s">
        <v>66</v>
      </c>
      <c r="D239" s="15" t="s">
        <v>63</v>
      </c>
      <c r="E239" s="15" t="s">
        <v>235</v>
      </c>
      <c r="F239" s="15" t="s">
        <v>172</v>
      </c>
      <c r="G239" s="89">
        <v>140</v>
      </c>
      <c r="H239" s="89">
        <v>145.6</v>
      </c>
      <c r="I239" s="88">
        <v>151.4</v>
      </c>
    </row>
    <row r="240" spans="1:9" ht="49.5" customHeight="1" x14ac:dyDescent="0.25">
      <c r="A240" s="62"/>
      <c r="B240" s="63"/>
      <c r="C240" s="51"/>
      <c r="D240" s="51"/>
      <c r="E240" s="51"/>
      <c r="F240" s="51"/>
      <c r="G240" s="64"/>
      <c r="H240" s="64"/>
      <c r="I240" s="64"/>
    </row>
    <row r="241" spans="1:9" ht="30" customHeight="1" x14ac:dyDescent="0.25">
      <c r="A241" s="62"/>
      <c r="B241" s="63"/>
      <c r="C241" s="51"/>
      <c r="D241" s="51"/>
      <c r="E241" s="51"/>
      <c r="F241" s="51"/>
      <c r="G241" s="64"/>
      <c r="H241" s="64"/>
      <c r="I241" s="64"/>
    </row>
    <row r="242" spans="1:9" ht="50.25" customHeight="1" x14ac:dyDescent="0.25">
      <c r="A242" s="62"/>
      <c r="B242" s="63"/>
      <c r="C242" s="51"/>
      <c r="D242" s="51"/>
      <c r="E242" s="51"/>
      <c r="F242" s="51"/>
      <c r="G242" s="64"/>
      <c r="H242" s="64"/>
      <c r="I242" s="64"/>
    </row>
    <row r="243" spans="1:9" ht="30" customHeight="1" x14ac:dyDescent="0.25">
      <c r="A243" s="62"/>
      <c r="B243" s="63"/>
      <c r="C243" s="51"/>
      <c r="D243" s="51"/>
      <c r="E243" s="51"/>
      <c r="F243" s="51"/>
      <c r="G243" s="64"/>
      <c r="H243" s="64"/>
      <c r="I243" s="64"/>
    </row>
    <row r="244" spans="1:9" ht="19.5" customHeight="1" x14ac:dyDescent="0.25">
      <c r="A244" s="62"/>
      <c r="B244" s="63"/>
      <c r="C244" s="51"/>
      <c r="D244" s="51"/>
      <c r="E244" s="51"/>
      <c r="F244" s="51"/>
      <c r="G244" s="64"/>
      <c r="H244" s="64"/>
      <c r="I244" s="64"/>
    </row>
    <row r="245" spans="1:9" ht="19.149999999999999" customHeight="1" x14ac:dyDescent="0.25">
      <c r="G245" s="64"/>
      <c r="H245" s="64"/>
      <c r="I245" s="64"/>
    </row>
    <row r="246" spans="1:9" ht="15.75" x14ac:dyDescent="0.25">
      <c r="G246" s="64"/>
      <c r="H246" s="64"/>
      <c r="I246" s="64"/>
    </row>
    <row r="247" spans="1:9" ht="15.75" x14ac:dyDescent="0.25">
      <c r="G247" s="64"/>
      <c r="H247" s="64"/>
      <c r="I247" s="64"/>
    </row>
    <row r="248" spans="1:9" ht="15.75" x14ac:dyDescent="0.25">
      <c r="G248" s="64"/>
      <c r="H248" s="64"/>
      <c r="I248" s="64"/>
    </row>
    <row r="249" spans="1:9" ht="15.75" x14ac:dyDescent="0.25">
      <c r="G249" s="64"/>
      <c r="H249" s="64"/>
      <c r="I249" s="64"/>
    </row>
    <row r="250" spans="1: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58" orientation="portrait" verticalDpi="300" r:id="rId1"/>
  <headerFooter alignWithMargins="0"/>
  <rowBreaks count="2" manualBreakCount="2">
    <brk id="199" max="8" man="1"/>
    <brk id="21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2020-10-29T12:49:20Z</cp:lastPrinted>
  <dcterms:created xsi:type="dcterms:W3CDTF">2007-09-04T08:08:49Z</dcterms:created>
  <dcterms:modified xsi:type="dcterms:W3CDTF">2021-05-26T11:45:47Z</dcterms:modified>
</cp:coreProperties>
</file>