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010" yWindow="-60" windowWidth="12390" windowHeight="7005" tabRatio="440"/>
  </bookViews>
  <sheets>
    <sheet name="13" sheetId="15" r:id="rId1"/>
  </sheets>
  <definedNames>
    <definedName name="_xlnm.Print_Area" localSheetId="0">'13'!$A$1:$I$252</definedName>
  </definedNames>
  <calcPr calcId="145621"/>
</workbook>
</file>

<file path=xl/calcChain.xml><?xml version="1.0" encoding="utf-8"?>
<calcChain xmlns="http://schemas.openxmlformats.org/spreadsheetml/2006/main">
  <c r="I222" i="15"/>
  <c r="I221"/>
  <c r="H222"/>
  <c r="H138"/>
  <c r="H140"/>
  <c r="H139"/>
  <c r="G140"/>
  <c r="G139"/>
  <c r="H220"/>
  <c r="H189"/>
  <c r="I139"/>
  <c r="G150"/>
  <c r="G97"/>
  <c r="G43"/>
  <c r="H214"/>
  <c r="H213"/>
  <c r="H212"/>
  <c r="H211"/>
  <c r="I215"/>
  <c r="I214"/>
  <c r="I213"/>
  <c r="I212"/>
  <c r="I211"/>
  <c r="H215"/>
  <c r="G215"/>
  <c r="G214"/>
  <c r="G213"/>
  <c r="G212"/>
  <c r="G211"/>
  <c r="G175"/>
  <c r="G197"/>
  <c r="G138"/>
  <c r="G204"/>
  <c r="G203"/>
  <c r="G147"/>
  <c r="G83"/>
  <c r="I138"/>
  <c r="G202"/>
  <c r="G109"/>
  <c r="G189"/>
  <c r="G194"/>
  <c r="G163"/>
  <c r="I196"/>
  <c r="I195"/>
  <c r="H196"/>
  <c r="H195"/>
  <c r="G196"/>
  <c r="G195"/>
  <c r="G146"/>
  <c r="G124"/>
  <c r="G107"/>
  <c r="G105"/>
  <c r="G37"/>
  <c r="G35"/>
  <c r="G230"/>
  <c r="G179"/>
  <c r="G104"/>
  <c r="G42"/>
  <c r="G229"/>
  <c r="G81"/>
  <c r="G80"/>
  <c r="G210"/>
  <c r="G209"/>
  <c r="G208"/>
  <c r="G207"/>
  <c r="G205"/>
  <c r="G99"/>
  <c r="I104"/>
  <c r="I103"/>
  <c r="I102"/>
  <c r="H104"/>
  <c r="G223"/>
  <c r="G220"/>
  <c r="G219"/>
  <c r="G218"/>
  <c r="G217"/>
  <c r="G132"/>
  <c r="G225"/>
  <c r="G224"/>
  <c r="H225"/>
  <c r="H224"/>
  <c r="H219"/>
  <c r="H218"/>
  <c r="H217"/>
  <c r="I225"/>
  <c r="I224"/>
  <c r="I219"/>
  <c r="I218"/>
  <c r="I217"/>
  <c r="I203"/>
  <c r="H203"/>
  <c r="I108"/>
  <c r="H108"/>
  <c r="G108"/>
  <c r="I42"/>
  <c r="H42"/>
  <c r="G188"/>
  <c r="G187"/>
  <c r="G191"/>
  <c r="G75"/>
  <c r="G162"/>
  <c r="G161"/>
  <c r="G181"/>
  <c r="G180"/>
  <c r="G176"/>
  <c r="I47"/>
  <c r="I46"/>
  <c r="I45"/>
  <c r="I44"/>
  <c r="H47"/>
  <c r="H46"/>
  <c r="H45"/>
  <c r="H44"/>
  <c r="G47"/>
  <c r="G46"/>
  <c r="G45"/>
  <c r="G44"/>
  <c r="I163"/>
  <c r="I162"/>
  <c r="I161"/>
  <c r="H163"/>
  <c r="H162"/>
  <c r="H161"/>
  <c r="H153"/>
  <c r="I55"/>
  <c r="H55"/>
  <c r="G55"/>
  <c r="G201"/>
  <c r="G200"/>
  <c r="G199"/>
  <c r="G198"/>
  <c r="I246"/>
  <c r="I245"/>
  <c r="H246"/>
  <c r="H244"/>
  <c r="H243"/>
  <c r="H242"/>
  <c r="G246"/>
  <c r="G245"/>
  <c r="I249"/>
  <c r="I248"/>
  <c r="I244"/>
  <c r="I243"/>
  <c r="I242"/>
  <c r="H249"/>
  <c r="H248"/>
  <c r="G249"/>
  <c r="G221"/>
  <c r="I136"/>
  <c r="I135"/>
  <c r="I134"/>
  <c r="H136"/>
  <c r="H135"/>
  <c r="H134"/>
  <c r="G136"/>
  <c r="G135"/>
  <c r="G134"/>
  <c r="G133"/>
  <c r="I105"/>
  <c r="H105"/>
  <c r="I96"/>
  <c r="I94"/>
  <c r="H96"/>
  <c r="H94"/>
  <c r="H93"/>
  <c r="H92"/>
  <c r="H91"/>
  <c r="G96"/>
  <c r="G94"/>
  <c r="I193"/>
  <c r="H193"/>
  <c r="G193"/>
  <c r="I240"/>
  <c r="I239"/>
  <c r="I238"/>
  <c r="I237"/>
  <c r="H240"/>
  <c r="H239"/>
  <c r="H238"/>
  <c r="H237"/>
  <c r="G240"/>
  <c r="G239"/>
  <c r="G238"/>
  <c r="G237"/>
  <c r="G114"/>
  <c r="G113"/>
  <c r="G112"/>
  <c r="G111"/>
  <c r="G110"/>
  <c r="G144"/>
  <c r="I235"/>
  <c r="I234"/>
  <c r="I233"/>
  <c r="I232"/>
  <c r="I229"/>
  <c r="I228"/>
  <c r="I227"/>
  <c r="I209"/>
  <c r="I208"/>
  <c r="I207"/>
  <c r="I205"/>
  <c r="I201"/>
  <c r="I200"/>
  <c r="I199"/>
  <c r="I198"/>
  <c r="I191"/>
  <c r="I190"/>
  <c r="I188"/>
  <c r="I187"/>
  <c r="I185"/>
  <c r="I184"/>
  <c r="I182"/>
  <c r="I181"/>
  <c r="I180"/>
  <c r="I178"/>
  <c r="I176"/>
  <c r="I174"/>
  <c r="I172"/>
  <c r="I169"/>
  <c r="I168"/>
  <c r="I170"/>
  <c r="I166"/>
  <c r="I165"/>
  <c r="I164"/>
  <c r="I159"/>
  <c r="I157"/>
  <c r="I155"/>
  <c r="I148"/>
  <c r="I146"/>
  <c r="I144"/>
  <c r="I131"/>
  <c r="I129"/>
  <c r="I123"/>
  <c r="I121"/>
  <c r="I114"/>
  <c r="I113"/>
  <c r="I112"/>
  <c r="I111"/>
  <c r="I110"/>
  <c r="I98"/>
  <c r="I89"/>
  <c r="I87"/>
  <c r="I82"/>
  <c r="I80"/>
  <c r="I77"/>
  <c r="I74"/>
  <c r="I73"/>
  <c r="I75"/>
  <c r="I60"/>
  <c r="I59"/>
  <c r="I58"/>
  <c r="I57"/>
  <c r="I49"/>
  <c r="I53"/>
  <c r="I51"/>
  <c r="I50"/>
  <c r="I40"/>
  <c r="I39"/>
  <c r="I35"/>
  <c r="I33"/>
  <c r="I32"/>
  <c r="I31"/>
  <c r="I30"/>
  <c r="I29"/>
  <c r="I27"/>
  <c r="I26"/>
  <c r="I22"/>
  <c r="I21"/>
  <c r="I20"/>
  <c r="I19"/>
  <c r="I18"/>
  <c r="H235"/>
  <c r="H234"/>
  <c r="H233"/>
  <c r="H232"/>
  <c r="H231"/>
  <c r="H229"/>
  <c r="H228"/>
  <c r="H227"/>
  <c r="H209"/>
  <c r="H208"/>
  <c r="H207"/>
  <c r="H205"/>
  <c r="H201"/>
  <c r="H200"/>
  <c r="H199"/>
  <c r="H198"/>
  <c r="H191"/>
  <c r="H190"/>
  <c r="H188"/>
  <c r="H187"/>
  <c r="H185"/>
  <c r="H184"/>
  <c r="H182"/>
  <c r="H181"/>
  <c r="H180"/>
  <c r="H178"/>
  <c r="H176"/>
  <c r="H174"/>
  <c r="H172"/>
  <c r="H169"/>
  <c r="H170"/>
  <c r="H166"/>
  <c r="H165"/>
  <c r="H164"/>
  <c r="H159"/>
  <c r="H157"/>
  <c r="H155"/>
  <c r="H148"/>
  <c r="H146"/>
  <c r="H144"/>
  <c r="H143"/>
  <c r="H142"/>
  <c r="H141"/>
  <c r="H131"/>
  <c r="H129"/>
  <c r="H123"/>
  <c r="H121"/>
  <c r="H114"/>
  <c r="H113"/>
  <c r="H112"/>
  <c r="H111"/>
  <c r="H110"/>
  <c r="H103"/>
  <c r="H102"/>
  <c r="H98"/>
  <c r="H89"/>
  <c r="H87"/>
  <c r="H82"/>
  <c r="H80"/>
  <c r="H79"/>
  <c r="H77"/>
  <c r="H75"/>
  <c r="H74"/>
  <c r="H73"/>
  <c r="H68"/>
  <c r="H60"/>
  <c r="H59"/>
  <c r="H58"/>
  <c r="H57"/>
  <c r="H53"/>
  <c r="H51"/>
  <c r="H50"/>
  <c r="H40"/>
  <c r="H39"/>
  <c r="H35"/>
  <c r="H33"/>
  <c r="H32"/>
  <c r="H31"/>
  <c r="H30"/>
  <c r="H29"/>
  <c r="H27"/>
  <c r="H26"/>
  <c r="H22"/>
  <c r="H21"/>
  <c r="H20"/>
  <c r="H19"/>
  <c r="G148"/>
  <c r="G185"/>
  <c r="G183"/>
  <c r="G172"/>
  <c r="G123"/>
  <c r="G121"/>
  <c r="G120"/>
  <c r="G119"/>
  <c r="G174"/>
  <c r="G178"/>
  <c r="G103"/>
  <c r="G102"/>
  <c r="G129"/>
  <c r="G159"/>
  <c r="G170"/>
  <c r="G169"/>
  <c r="G168"/>
  <c r="G157"/>
  <c r="G87"/>
  <c r="G86"/>
  <c r="G85"/>
  <c r="G84"/>
  <c r="G89"/>
  <c r="G60"/>
  <c r="G59"/>
  <c r="G58"/>
  <c r="G57"/>
  <c r="G235"/>
  <c r="G234"/>
  <c r="G233"/>
  <c r="G232"/>
  <c r="G231"/>
  <c r="G27"/>
  <c r="G26"/>
  <c r="G21"/>
  <c r="G20"/>
  <c r="G19"/>
  <c r="G40"/>
  <c r="G39"/>
  <c r="G33"/>
  <c r="G32"/>
  <c r="G31"/>
  <c r="G30"/>
  <c r="G29"/>
  <c r="G53"/>
  <c r="G51"/>
  <c r="G50"/>
  <c r="G155"/>
  <c r="G154"/>
  <c r="G153"/>
  <c r="G166"/>
  <c r="G165"/>
  <c r="G164"/>
  <c r="G77"/>
  <c r="G74"/>
  <c r="G73"/>
  <c r="G72"/>
  <c r="G71"/>
  <c r="G82"/>
  <c r="G79"/>
  <c r="G131"/>
  <c r="G22"/>
  <c r="G67"/>
  <c r="G66"/>
  <c r="G65"/>
  <c r="G64"/>
  <c r="G63"/>
  <c r="G68"/>
  <c r="I67"/>
  <c r="I66"/>
  <c r="I65"/>
  <c r="I64"/>
  <c r="I63"/>
  <c r="H67"/>
  <c r="H66"/>
  <c r="H65"/>
  <c r="H64"/>
  <c r="H63"/>
  <c r="I68"/>
  <c r="H245"/>
  <c r="I86"/>
  <c r="I85"/>
  <c r="I84"/>
  <c r="I154"/>
  <c r="I153"/>
  <c r="H128"/>
  <c r="H127"/>
  <c r="H126"/>
  <c r="I183"/>
  <c r="H86"/>
  <c r="H85"/>
  <c r="H84"/>
  <c r="I120"/>
  <c r="I119"/>
  <c r="I143"/>
  <c r="I142"/>
  <c r="I141"/>
  <c r="H120"/>
  <c r="H119"/>
  <c r="I79"/>
  <c r="G248"/>
  <c r="G190"/>
  <c r="H221"/>
  <c r="G244"/>
  <c r="G243"/>
  <c r="G242"/>
  <c r="G128"/>
  <c r="G127"/>
  <c r="G126"/>
  <c r="H154"/>
  <c r="I128"/>
  <c r="I127"/>
  <c r="I126"/>
  <c r="I118"/>
  <c r="I220"/>
  <c r="G98"/>
  <c r="G228"/>
  <c r="G227"/>
  <c r="G52"/>
  <c r="H52"/>
  <c r="I52"/>
  <c r="G143"/>
  <c r="G142"/>
  <c r="G141"/>
  <c r="H183"/>
  <c r="G18"/>
  <c r="H168"/>
  <c r="H152"/>
  <c r="H151"/>
  <c r="H118"/>
  <c r="I152"/>
  <c r="I151"/>
  <c r="H72"/>
  <c r="H71"/>
  <c r="I72"/>
  <c r="I71"/>
  <c r="I231"/>
  <c r="I93"/>
  <c r="I92"/>
  <c r="I91"/>
  <c r="I17"/>
  <c r="I16"/>
  <c r="H133"/>
  <c r="G118"/>
  <c r="I117"/>
  <c r="G152"/>
  <c r="G151"/>
  <c r="G49"/>
  <c r="H49"/>
  <c r="H18"/>
  <c r="G93"/>
  <c r="G92"/>
  <c r="G91"/>
  <c r="I133"/>
  <c r="G184"/>
  <c r="H17"/>
  <c r="H16"/>
  <c r="G17"/>
  <c r="G16"/>
  <c r="G117"/>
  <c r="H117"/>
</calcChain>
</file>

<file path=xl/sharedStrings.xml><?xml version="1.0" encoding="utf-8"?>
<sst xmlns="http://schemas.openxmlformats.org/spreadsheetml/2006/main" count="1028" uniqueCount="313">
  <si>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</si>
  <si>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привлечению лиц для производства покоса травы в летне-осенний период </t>
  </si>
  <si>
    <t xml:space="preserve">Мероприятия по привлечению лиц из числа подростков для участия в работах по благоустройству в составе молодежной трудовой бригады в летний период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</si>
  <si>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</si>
  <si>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</si>
  <si>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</si>
  <si>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Обустройство мест (площади д. Пеники уд.14) для проведения мероприятий досуга жителей поселения</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</si>
  <si>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</si>
  <si>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</si>
  <si>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</si>
  <si>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</si>
  <si>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</si>
  <si>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0700100000</t>
  </si>
  <si>
    <t>0700101280</t>
  </si>
  <si>
    <t>0400000000</t>
  </si>
  <si>
    <t>0410000000</t>
  </si>
  <si>
    <t>0410100000</t>
  </si>
  <si>
    <t>Мероприятия по модернизации, ремонту и поддержания в работоспособном состоянии уличного освещения</t>
  </si>
  <si>
    <t>0410101090</t>
  </si>
  <si>
    <t>0410101100</t>
  </si>
  <si>
    <t>0410101110</t>
  </si>
  <si>
    <t>0410200000</t>
  </si>
  <si>
    <t>0410201120</t>
  </si>
  <si>
    <t>0420000000</t>
  </si>
  <si>
    <t>0420100000</t>
  </si>
  <si>
    <t>0430000000</t>
  </si>
  <si>
    <t>0430100000</t>
  </si>
  <si>
    <t>Основное мероприятие "Уборка мусора и поддержание надлежащего санитарного состояния территории Пениковского сельского поселения"</t>
  </si>
  <si>
    <t>0430101140</t>
  </si>
  <si>
    <t>0430101150</t>
  </si>
  <si>
    <t>0430101160</t>
  </si>
  <si>
    <t>0430101170</t>
  </si>
  <si>
    <t>0430101180</t>
  </si>
  <si>
    <t>0440100000</t>
  </si>
  <si>
    <t>0440000000</t>
  </si>
  <si>
    <t>Основное мероприятие "Снос и утилизация деревьев, угрожающих жизни людей и системам жизнеобеспечения"</t>
  </si>
  <si>
    <t>0440101200</t>
  </si>
  <si>
    <t>0440200000</t>
  </si>
  <si>
    <t>0440201210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</si>
  <si>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</si>
  <si>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</si>
  <si>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</si>
  <si>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</si>
  <si>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</si>
  <si>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</si>
  <si>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</si>
  <si>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</si>
  <si>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</si>
  <si>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</si>
  <si>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</si>
  <si>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</si>
  <si>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</si>
  <si>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</si>
  <si>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</si>
  <si>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</si>
  <si>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</si>
  <si>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</si>
  <si>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</si>
  <si>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</si>
  <si>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</si>
  <si>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</si>
  <si>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</si>
  <si>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</si>
  <si>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</si>
  <si>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</si>
  <si>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территорий от чрезвычайных ситуаций природного и техногенного характера, гражданская оборона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</si>
  <si>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</si>
  <si>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</si>
  <si>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</si>
  <si>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</si>
  <si>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</si>
  <si>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</si>
  <si>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</si>
  <si>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</si>
  <si>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</si>
  <si>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</si>
  <si>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</si>
  <si>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</si>
  <si>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</si>
  <si>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</si>
  <si>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</si>
  <si>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</si>
  <si>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</si>
  <si>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</si>
  <si>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</si>
  <si>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</si>
  <si>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</si>
  <si>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</si>
  <si>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</si>
  <si>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</si>
  <si>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</si>
  <si>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</si>
  <si>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</si>
  <si>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</si>
  <si>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</si>
  <si>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</si>
  <si>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</si>
  <si>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</si>
  <si>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</si>
  <si>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</si>
  <si>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</si>
  <si>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</si>
  <si>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</si>
  <si>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</si>
  <si>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</si>
  <si>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</si>
  <si>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</si>
  <si>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</si>
  <si>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</si>
  <si>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</si>
  <si>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</si>
  <si>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</si>
  <si>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</si>
  <si>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Мероприятия по изготовлению сметной документации в рамках непрограммных направлений деятельности органов местного самоуправления</t>
  </si>
  <si>
    <t>9000000000</t>
  </si>
  <si>
    <t>9900000000</t>
  </si>
  <si>
    <t>Непрограмные расходы</t>
  </si>
  <si>
    <t>0500000000</t>
  </si>
  <si>
    <t>0500100000</t>
  </si>
  <si>
    <t>0900000000</t>
  </si>
  <si>
    <t>Основное мероприятие "Обеспечение первичных мер   пожарной безопасности в границах населенных пунктов Пениковского поселения "</t>
  </si>
  <si>
    <t>Мероприятия по проведению работ по обеспечению первичных мер пожарной безопасности</t>
  </si>
  <si>
    <t>0800000000</t>
  </si>
  <si>
    <t>0800100000</t>
  </si>
  <si>
    <t>0800101290</t>
  </si>
  <si>
    <t>0800101300</t>
  </si>
  <si>
    <t>0500101220</t>
  </si>
  <si>
    <t>0500200000</t>
  </si>
  <si>
    <t>0800200000</t>
  </si>
  <si>
    <t>0800201310</t>
  </si>
  <si>
    <t>0800201320</t>
  </si>
  <si>
    <t xml:space="preserve">Основное мероприятие " Обслуживание и ремонт муниципального фонда Пениковского сельского поселения" </t>
  </si>
  <si>
    <t>0300000000</t>
  </si>
  <si>
    <t>0300100000</t>
  </si>
  <si>
    <t>0300101070</t>
  </si>
  <si>
    <t>0300101080</t>
  </si>
  <si>
    <t>0700000000</t>
  </si>
  <si>
    <t>0120100000</t>
  </si>
  <si>
    <t>0100000000</t>
  </si>
  <si>
    <t>Основное мероприятие "Развитие и совершенствование библиотеки Пениковского сельского поселения"</t>
  </si>
  <si>
    <t>0110000000</t>
  </si>
  <si>
    <t>0600000000</t>
  </si>
  <si>
    <t>0600100000</t>
  </si>
  <si>
    <t>Основное мероприятие "Предоставление доплат к пенсии лицам, замещавшим должности муниципальной службы"</t>
  </si>
  <si>
    <t>0600101240</t>
  </si>
  <si>
    <t>0600200000</t>
  </si>
  <si>
    <t>0200000000</t>
  </si>
  <si>
    <t>0120000000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</si>
  <si>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</si>
  <si>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</si>
  <si>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</si>
  <si>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</si>
  <si>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</si>
  <si>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Основное мероприятие "Содержание и ремонт уличного освещения на территории Пениковского сельского поселения"</t>
  </si>
  <si>
    <t xml:space="preserve">Мероприятия по закупке материалов и инструментов для обслуживания линий уличного освещения </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</si>
  <si>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</si>
  <si>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</si>
  <si>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Основное мероприятие " Организация газоснабжения на территории Пениковского сельского поселения"</t>
  </si>
  <si>
    <t>Проведение превентивных мероприятий в области пожарной безопасности</t>
  </si>
  <si>
    <t>0440300000</t>
  </si>
  <si>
    <t>0440301340</t>
  </si>
  <si>
    <t>Основное мероприятие " Обустройство мест массового отдыха населения на территории Пениковского сельского поселения"</t>
  </si>
  <si>
    <t>0500101230</t>
  </si>
  <si>
    <t>9900000210</t>
  </si>
  <si>
    <t>9900005000</t>
  </si>
  <si>
    <t>540</t>
  </si>
  <si>
    <t>9900005030</t>
  </si>
  <si>
    <t>Межбюджетные трансферты на передачу полномочий по осуществлению муниципального финансового контроля</t>
  </si>
  <si>
    <t>0430200000</t>
  </si>
  <si>
    <t>Основное мероприятие "Обустройство мусоросборных площадок на территории Пениковского сельского поселения"</t>
  </si>
  <si>
    <t>9900000200</t>
  </si>
  <si>
    <t>9900005010</t>
  </si>
  <si>
    <t>9900050000</t>
  </si>
  <si>
    <t>9900051180</t>
  </si>
  <si>
    <t>9900080000</t>
  </si>
  <si>
    <t>9900080010</t>
  </si>
  <si>
    <t>9900080110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</si>
  <si>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</si>
  <si>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</si>
  <si>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</si>
  <si>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</si>
  <si>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</si>
  <si>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</si>
  <si>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</si>
  <si>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</si>
  <si>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</si>
  <si>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</si>
  <si>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0120102240</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</si>
  <si>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</si>
  <si>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</si>
  <si>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0110101240</t>
  </si>
  <si>
    <t>Материальная помощь и социальные выплаты гражданам проживающим на территории Пениковского поселения</t>
  </si>
  <si>
    <t>0600201360</t>
  </si>
  <si>
    <t>0910000000</t>
  </si>
  <si>
    <t>Подпрограмма "Развитие на части территорий муниципального образования Пениковское сельское поселение иных форм местного самоуправления"</t>
  </si>
  <si>
    <t>Иные межбюджетные трансферты по передаче полномочий по организации ритуальных услуг и содержание мест захоронений</t>
  </si>
  <si>
    <t>9900005040</t>
  </si>
  <si>
    <t>05002S0140</t>
  </si>
  <si>
    <t>01101S0360</t>
  </si>
  <si>
    <t>Прочие расходы в рамках полномочий органов местного самоуправления</t>
  </si>
  <si>
    <t>9900000280</t>
  </si>
  <si>
    <t>07001S0200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</si>
  <si>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</si>
  <si>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07001S0660</t>
  </si>
  <si>
    <t>2020 год  Сумма       (тысячи рублей)</t>
  </si>
  <si>
    <t xml:space="preserve">          (приложение 10)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</si>
  <si>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 на 2018-2020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</si>
  <si>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2018-2020 годы"</t>
  </si>
  <si>
    <t>0440400000</t>
  </si>
  <si>
    <t>Основное мероприятие " Обустройство пешеходных дорожек в д.Пеники"</t>
  </si>
  <si>
    <t xml:space="preserve"> Обустройство пешеходных дорожек в д.Пеники</t>
  </si>
  <si>
    <t>0440401390</t>
  </si>
  <si>
    <t xml:space="preserve">Иные закупки товаров, работ и услуг </t>
  </si>
  <si>
    <t>0910101330</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</si>
  <si>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</si>
  <si>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0910100000</t>
  </si>
  <si>
    <t>Основное мероприятие " Проведение превентивных мероприятий в области гражданской обороны и чрезвычайных ситуаций и профилактике терроризма"</t>
  </si>
  <si>
    <t>Основное мероприятие "Оценка,ремонт и содержание автомобильных дорог общего пользования местного значения"</t>
  </si>
  <si>
    <t xml:space="preserve">Оценка состояния автомобильных дорог общего пользования местного значения </t>
  </si>
  <si>
    <t>0500101400</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</si>
  <si>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</si>
  <si>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</si>
  <si>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</si>
  <si>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0500101410</t>
  </si>
  <si>
    <t>Прочие расходы на приведение в нормативное состояние автомобильных дорог общего пользования местного значения</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</si>
  <si>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</si>
  <si>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</si>
  <si>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 строительство дорог и дорожной инфраструктуры в границах населенных пунктов поселения"</t>
  </si>
  <si>
    <t>0500300000</t>
  </si>
  <si>
    <t>Мероприятия по проектированию строительства дорог и дорожной инфраструктуры общего пользования местного значения"</t>
  </si>
  <si>
    <t>Мероприятия по строительству новых и капитальный ремонт автомобильных дорог общего пользования местного значения</t>
  </si>
  <si>
    <t>0500301430</t>
  </si>
  <si>
    <t>0500301440</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</si>
  <si>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</si>
  <si>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</si>
  <si>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0700101370</t>
  </si>
  <si>
    <t>Основное мероприятие "Комплекс мероприятий по уничтожению борщевика на территории Пениковского сельского поселения"</t>
  </si>
  <si>
    <t>Мероприятия по уничтожению борщевика</t>
  </si>
  <si>
    <t>0420101460</t>
  </si>
  <si>
    <t>Мероприятия по установке,обустройству  и поддержанию в надлежащем состоянии детских игровых площадок, городков и уличных скамеек на территории Пениковского сельского поселения "</t>
  </si>
  <si>
    <t>Основное мероприятие " Установка,обустройство  и поддержание в надлежащем состоянии детских игровых площадок, городков и уличных скамеек на территории Пениковского сельского поселения "</t>
  </si>
  <si>
    <t>0910200000</t>
  </si>
  <si>
    <t>0910300000</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</si>
  <si>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</si>
  <si>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</si>
  <si>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Основное мероприятие "Проектирование и проведение подготовительных работ для строительства дома культуры на территории Пениковского сельского поселения</t>
  </si>
  <si>
    <t>0700200000</t>
  </si>
  <si>
    <t>0700201270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</si>
  <si>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</si>
  <si>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Подпрограмма "Развитие физкультуры и спорта на территории муниципального образования Пениковское сельское поселение на 2018-2020 годы"</t>
  </si>
  <si>
    <t>0210000000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</si>
  <si>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</si>
  <si>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0210100000</t>
  </si>
  <si>
    <t>Предоставление бюджетным учреждениям субсидий на развитие физической культуры и  массового спорта  на территории поселения</t>
  </si>
  <si>
    <t>0210103240</t>
  </si>
  <si>
    <t>Подпрограмма "Реализация молодежной политики в муниципальном образовании Пениковское сельское поселение"</t>
  </si>
  <si>
    <t>0220000000</t>
  </si>
  <si>
    <t>Основное мероприятие " Создание условий  для реализации молодежной политики в муниципальном образовании Пениковское сельское поселение"</t>
  </si>
  <si>
    <t>0220200000</t>
  </si>
  <si>
    <t>Предоставление муниципальным бюджетным и автономным учреждениям субсидий на реализацию молодежной политики</t>
  </si>
  <si>
    <t>0220201450</t>
  </si>
  <si>
    <t xml:space="preserve">Мероприятия по оплате денежного вознаграждения председателю инициативной комиссии  </t>
  </si>
  <si>
    <t>0910101470</t>
  </si>
  <si>
    <t>Резервные фонды</t>
  </si>
  <si>
    <t>Резервные средства</t>
  </si>
  <si>
    <t>870</t>
  </si>
  <si>
    <t>Основное мероприятие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</si>
  <si>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</si>
  <si>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на 2019 год и на плановый период 2020 и 2021 годов</t>
  </si>
  <si>
    <t>Обеспечение проведения выборов и референдумов</t>
  </si>
  <si>
    <t>07</t>
  </si>
  <si>
    <t>Мероприятия на капитальный ремонт и ремонт автомобильных дорог общего пользования  местного значения в рамках государственной программы Ленинградской области</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</si>
  <si>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</si>
  <si>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</si>
  <si>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</si>
  <si>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2019   год Сумма       (тысячи рублей)</t>
  </si>
  <si>
    <t>2021 год  Сумма       (тысячи рублей)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</si>
  <si>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на 2019 - 2021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</si>
  <si>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</si>
  <si>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на 2019-2021 годы"</t>
  </si>
  <si>
    <t>Мероприятия  по проведению кадастровых работ для оформления земельных участков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</si>
  <si>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</si>
  <si>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</si>
  <si>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</si>
  <si>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</si>
  <si>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Подпрограмма "Проведение комплекса мероприятий по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</si>
  <si>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на 2019-2021 годы"</t>
  </si>
  <si>
    <t>Подпрограмма "Строительство и ремонт рекреационных зон в населенных пунктах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на 2019-2021 годы"</t>
  </si>
  <si>
    <t>Подпрограмма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на 2019-2021 годы"</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</si>
  <si>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</si>
  <si>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на 2019-2021 годы"</t>
  </si>
  <si>
    <t>Мероприятия по проектированию и проведению подготовительных работ по строительству дома культуры в рамках муниципальной программы муниципального образования Пениковское сельское поселение " Устойчивое развитие территории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</si>
  <si>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</si>
  <si>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на 2019-2021 годы"</t>
  </si>
  <si>
    <t>Основное мероприятие " Строительство новых линий уличного освещения Пениковского сельского поселения"</t>
  </si>
  <si>
    <t xml:space="preserve">Мероприятия по строительству новых линий уличного освещения на территории Пениковского сельского поселения и постановка их на учет </t>
  </si>
  <si>
    <t>313</t>
  </si>
  <si>
    <t>Пособия, компенсации, меры социальной поддерджки гражданам по  публичным нормативным обязательствам</t>
  </si>
  <si>
    <t>Основное мероприятие "Содействие участию населения в осуществлении местного самолуправления в иных формах  на частях территорий муниципального образования Пениковское сельское поселение для реализации областного закона от 28.12.2018г. №147-оз"</t>
  </si>
  <si>
    <t xml:space="preserve">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t>
  </si>
  <si>
    <t>09102S4770</t>
  </si>
  <si>
    <t>Мероприятия по газификации муниципального имущества</t>
  </si>
  <si>
    <t>0300101480</t>
  </si>
  <si>
    <t>Основное мероприятие "Устойчивое развитие территории муниципального образования Пениковское сельское поселение"</t>
  </si>
  <si>
    <t>07003S5670</t>
  </si>
  <si>
    <t>0700300000</t>
  </si>
  <si>
    <t>Мероприятия по устойчивому развитию территории муниципального образования Пениковское сельское поселение"</t>
  </si>
  <si>
    <t>Образование</t>
  </si>
  <si>
    <t>Другие вопросы в области образования</t>
  </si>
  <si>
    <t>880</t>
  </si>
  <si>
    <t>04302S4790</t>
  </si>
  <si>
    <t>Мероприятия по созданию мест(площадок) накопления твердых бытовых отходов в рамках государственной программы Ленинградской области "Охрана окружающей среды Ленинградской области"</t>
  </si>
  <si>
    <t xml:space="preserve">                     от 02.08.2019  №38</t>
  </si>
</sst>
</file>

<file path=xl/styles.xml><?xml version="1.0" encoding="utf-8"?>
<styleSheet xmlns="http://schemas.openxmlformats.org/spreadsheetml/2006/main">
  <numFmts count="3">
    <numFmt numFmtId="179" formatCode="_(* #,##0.00_);_(* \(#,##0.00\);_(* &quot;-&quot;??_);_(@_)"/>
    <numFmt numFmtId="181" formatCode="#,##0.0"/>
    <numFmt numFmtId="187" formatCode="0.0"/>
  </numFmts>
  <fonts count="17">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2">
    <fill>
      <patternFill patternType="none"/>
    </fill>
    <fill>
      <patternFill patternType="gray125"/>
    </fill>
  </fills>
  <borders count="40">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66">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center" wrapText="1"/>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2" fontId="4" fillId="0" borderId="11" xfId="1" applyNumberFormat="1" applyFont="1" applyFill="1" applyBorder="1" applyAlignment="1">
      <alignment horizontal="left" wrapText="1" shrinkToFi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49" fontId="4" fillId="0" borderId="24" xfId="0" applyNumberFormat="1" applyFont="1" applyFill="1" applyBorder="1" applyAlignment="1">
      <alignment horizontal="center" wrapText="1"/>
    </xf>
    <xf numFmtId="187" fontId="4" fillId="0" borderId="5" xfId="1" applyNumberFormat="1" applyFont="1" applyFill="1" applyBorder="1" applyAlignment="1">
      <alignment horizontal="center"/>
    </xf>
    <xf numFmtId="187" fontId="4" fillId="0" borderId="25"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6"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5" xfId="0" applyNumberFormat="1" applyFont="1" applyFill="1" applyBorder="1" applyAlignment="1">
      <alignment horizontal="center" wrapText="1"/>
    </xf>
    <xf numFmtId="181" fontId="3" fillId="0" borderId="27" xfId="0" applyNumberFormat="1" applyFont="1" applyFill="1" applyBorder="1" applyAlignment="1">
      <alignment horizontal="center" wrapText="1"/>
    </xf>
    <xf numFmtId="3" fontId="3" fillId="0" borderId="27" xfId="0" applyNumberFormat="1" applyFont="1" applyFill="1" applyBorder="1" applyAlignment="1">
      <alignment horizontal="center"/>
    </xf>
    <xf numFmtId="181" fontId="5" fillId="0" borderId="27" xfId="0" applyNumberFormat="1" applyFont="1" applyFill="1" applyBorder="1" applyAlignment="1">
      <alignment horizontal="center"/>
    </xf>
    <xf numFmtId="181" fontId="6" fillId="0" borderId="27" xfId="0" applyNumberFormat="1" applyFont="1" applyFill="1" applyBorder="1" applyAlignment="1">
      <alignment horizontal="center" wrapText="1"/>
    </xf>
    <xf numFmtId="181" fontId="4" fillId="0" borderId="28" xfId="0" applyNumberFormat="1" applyFont="1" applyFill="1" applyBorder="1" applyAlignment="1">
      <alignment horizontal="center" wrapText="1"/>
    </xf>
    <xf numFmtId="181" fontId="4" fillId="0" borderId="26" xfId="0" applyNumberFormat="1" applyFont="1" applyFill="1" applyBorder="1" applyAlignment="1">
      <alignment horizontal="center" wrapText="1"/>
    </xf>
    <xf numFmtId="181" fontId="4" fillId="0" borderId="29" xfId="0" applyNumberFormat="1" applyFont="1" applyFill="1" applyBorder="1" applyAlignment="1">
      <alignment horizontal="center" wrapText="1"/>
    </xf>
    <xf numFmtId="181" fontId="5" fillId="0" borderId="30" xfId="0" applyNumberFormat="1" applyFont="1" applyFill="1" applyBorder="1" applyAlignment="1">
      <alignment horizontal="center" wrapText="1"/>
    </xf>
    <xf numFmtId="181" fontId="7" fillId="0" borderId="28" xfId="0" applyNumberFormat="1" applyFont="1" applyFill="1" applyBorder="1" applyAlignment="1">
      <alignment horizontal="center" wrapText="1"/>
    </xf>
    <xf numFmtId="181" fontId="6" fillId="0" borderId="30" xfId="0" applyNumberFormat="1" applyFont="1" applyFill="1" applyBorder="1" applyAlignment="1">
      <alignment horizontal="center" wrapText="1"/>
    </xf>
    <xf numFmtId="181" fontId="4" fillId="0" borderId="20" xfId="0" applyNumberFormat="1" applyFont="1" applyFill="1" applyBorder="1" applyAlignment="1">
      <alignment horizontal="center" wrapText="1"/>
    </xf>
    <xf numFmtId="187" fontId="8" fillId="0" borderId="28" xfId="2" applyNumberFormat="1" applyFont="1" applyFill="1" applyBorder="1" applyAlignment="1">
      <alignment horizontal="center" wrapText="1"/>
    </xf>
    <xf numFmtId="187" fontId="8" fillId="0" borderId="25" xfId="2" applyNumberFormat="1" applyFont="1" applyFill="1" applyBorder="1" applyAlignment="1">
      <alignment horizontal="center" wrapText="1"/>
    </xf>
    <xf numFmtId="187" fontId="8" fillId="0" borderId="29"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5"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4" fillId="0" borderId="31"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2" xfId="1" applyFont="1" applyFill="1" applyBorder="1" applyAlignment="1">
      <alignment horizontal="left" wrapText="1" shrinkToFit="1"/>
    </xf>
    <xf numFmtId="2" fontId="8" fillId="0" borderId="32" xfId="0" applyNumberFormat="1" applyFont="1" applyFill="1" applyBorder="1" applyAlignment="1">
      <alignment horizontal="left" wrapText="1"/>
    </xf>
    <xf numFmtId="0" fontId="4" fillId="0" borderId="12" xfId="0" applyFont="1" applyFill="1" applyBorder="1" applyAlignment="1">
      <alignment wrapText="1"/>
    </xf>
    <xf numFmtId="0" fontId="5" fillId="0" borderId="15" xfId="0" applyFont="1" applyFill="1" applyBorder="1" applyAlignment="1">
      <alignment wrapText="1"/>
    </xf>
    <xf numFmtId="0" fontId="4" fillId="0" borderId="33" xfId="1" applyFont="1" applyFill="1" applyBorder="1" applyAlignment="1">
      <alignment horizontal="left" wrapText="1" shrinkToFi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4" xfId="1" applyFont="1" applyFill="1" applyBorder="1" applyAlignment="1">
      <alignment horizontal="left" wrapText="1" shrinkToFit="1"/>
    </xf>
    <xf numFmtId="0" fontId="4" fillId="0" borderId="35" xfId="0" applyFont="1" applyFill="1" applyBorder="1" applyAlignment="1">
      <alignment horizontal="center" wrapText="1"/>
    </xf>
    <xf numFmtId="49" fontId="4" fillId="0" borderId="35" xfId="0" applyNumberFormat="1" applyFont="1" applyFill="1" applyBorder="1" applyAlignment="1">
      <alignment horizontal="center" wrapText="1"/>
    </xf>
    <xf numFmtId="49" fontId="4" fillId="0" borderId="36" xfId="0" applyNumberFormat="1" applyFont="1" applyFill="1" applyBorder="1" applyAlignment="1">
      <alignment horizontal="center" wrapText="1"/>
    </xf>
    <xf numFmtId="187" fontId="4" fillId="0" borderId="37" xfId="1" applyNumberFormat="1" applyFont="1" applyFill="1" applyBorder="1" applyAlignment="1">
      <alignment horizontal="center"/>
    </xf>
    <xf numFmtId="187" fontId="4" fillId="0" borderId="38" xfId="1" applyNumberFormat="1" applyFont="1" applyFill="1" applyBorder="1" applyAlignment="1">
      <alignment horizontal="center"/>
    </xf>
    <xf numFmtId="0" fontId="6" fillId="0" borderId="39"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7" fillId="0" borderId="5" xfId="1" applyFont="1" applyFill="1" applyBorder="1" applyAlignment="1">
      <alignment horizontal="left" wrapText="1" shrinkToFi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61"/>
  <sheetViews>
    <sheetView tabSelected="1" view="pageBreakPreview" zoomScale="82" zoomScaleNormal="75" zoomScaleSheetLayoutView="82" workbookViewId="0">
      <selection activeCell="G4" sqref="G4:I4"/>
    </sheetView>
  </sheetViews>
  <sheetFormatPr defaultRowHeight="12.75"/>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c r="A1" s="2"/>
      <c r="B1" s="2"/>
      <c r="C1" s="1"/>
      <c r="D1" s="123"/>
      <c r="E1" s="124"/>
      <c r="F1" s="124"/>
      <c r="G1" s="124"/>
      <c r="H1" s="162" t="s">
        <v>57</v>
      </c>
      <c r="I1" s="162"/>
    </row>
    <row r="2" spans="1:9" ht="15.75">
      <c r="A2" s="2"/>
      <c r="B2" s="2"/>
      <c r="C2" s="1"/>
      <c r="D2" s="123"/>
      <c r="E2" s="124"/>
      <c r="F2" s="124"/>
      <c r="G2" s="162" t="s">
        <v>79</v>
      </c>
      <c r="H2" s="162"/>
      <c r="I2" s="162"/>
    </row>
    <row r="3" spans="1:9" ht="15.75">
      <c r="A3" s="2"/>
      <c r="B3" s="2"/>
      <c r="C3" s="1"/>
      <c r="D3" s="123"/>
      <c r="E3" s="123"/>
      <c r="F3" s="162" t="s">
        <v>56</v>
      </c>
      <c r="G3" s="162"/>
      <c r="H3" s="162"/>
      <c r="I3" s="162"/>
    </row>
    <row r="4" spans="1:9" ht="15.75">
      <c r="A4" s="2"/>
      <c r="B4" s="2"/>
      <c r="C4" s="1"/>
      <c r="D4" s="123"/>
      <c r="E4" s="123"/>
      <c r="F4" s="123"/>
      <c r="G4" s="163" t="s">
        <v>312</v>
      </c>
      <c r="H4" s="163"/>
      <c r="I4" s="163"/>
    </row>
    <row r="5" spans="1:9" ht="15.75">
      <c r="A5" s="2"/>
      <c r="B5" s="2"/>
      <c r="C5" s="1"/>
      <c r="D5" s="122"/>
      <c r="E5" s="125"/>
      <c r="F5" s="124"/>
      <c r="G5" s="124"/>
      <c r="H5" s="162" t="s">
        <v>205</v>
      </c>
      <c r="I5" s="162"/>
    </row>
    <row r="6" spans="1:9">
      <c r="A6" s="2"/>
      <c r="B6" s="2"/>
      <c r="C6" s="1"/>
      <c r="D6" s="1"/>
      <c r="E6" s="1"/>
      <c r="F6" s="1"/>
      <c r="G6" s="3"/>
      <c r="H6" s="3"/>
      <c r="I6" s="3"/>
    </row>
    <row r="7" spans="1:9">
      <c r="A7" s="2"/>
      <c r="B7" s="2"/>
      <c r="C7" s="1"/>
      <c r="D7" s="1"/>
      <c r="E7" s="1"/>
      <c r="F7" s="1"/>
      <c r="G7" s="3"/>
      <c r="H7" s="3"/>
      <c r="I7" s="3"/>
    </row>
    <row r="8" spans="1:9" ht="18.75">
      <c r="A8" s="164" t="s">
        <v>100</v>
      </c>
      <c r="B8" s="164"/>
      <c r="C8" s="164"/>
      <c r="D8" s="164"/>
      <c r="E8" s="164"/>
      <c r="F8" s="164"/>
      <c r="G8" s="164"/>
      <c r="H8" s="61"/>
      <c r="I8" s="61"/>
    </row>
    <row r="9" spans="1:9" ht="18.75">
      <c r="A9" s="164" t="s">
        <v>78</v>
      </c>
      <c r="B9" s="164"/>
      <c r="C9" s="164"/>
      <c r="D9" s="164"/>
      <c r="E9" s="164"/>
      <c r="F9" s="164"/>
      <c r="G9" s="164"/>
      <c r="H9" s="61"/>
      <c r="I9" s="61"/>
    </row>
    <row r="10" spans="1:9" ht="18.75">
      <c r="A10" s="164" t="s">
        <v>77</v>
      </c>
      <c r="B10" s="164"/>
      <c r="C10" s="164"/>
      <c r="D10" s="164"/>
      <c r="E10" s="164"/>
      <c r="F10" s="164"/>
      <c r="G10" s="164"/>
      <c r="H10" s="61"/>
      <c r="I10" s="61"/>
    </row>
    <row r="11" spans="1:9" ht="18.75">
      <c r="A11" s="164" t="s">
        <v>268</v>
      </c>
      <c r="B11" s="165"/>
      <c r="C11" s="165"/>
      <c r="D11" s="165"/>
      <c r="E11" s="165"/>
      <c r="F11" s="165"/>
      <c r="G11" s="165"/>
      <c r="H11" s="60"/>
      <c r="I11" s="60"/>
    </row>
    <row r="12" spans="1:9" ht="18.75">
      <c r="A12" s="61"/>
      <c r="B12" s="60"/>
      <c r="C12" s="60"/>
      <c r="D12" s="66"/>
      <c r="E12" s="65"/>
      <c r="F12" s="60"/>
      <c r="G12" s="60"/>
      <c r="H12" s="60"/>
      <c r="I12" s="60"/>
    </row>
    <row r="13" spans="1:9" ht="5.25" customHeight="1" thickBot="1">
      <c r="A13" s="2"/>
      <c r="B13" s="2"/>
      <c r="C13" s="1"/>
      <c r="D13" s="1"/>
      <c r="E13" s="1"/>
      <c r="F13" s="1"/>
      <c r="G13" s="3"/>
      <c r="H13" s="3"/>
      <c r="I13" s="3"/>
    </row>
    <row r="14" spans="1:9" ht="60.75" customHeight="1" thickBot="1">
      <c r="A14" s="44" t="s">
        <v>41</v>
      </c>
      <c r="B14" s="4" t="s">
        <v>101</v>
      </c>
      <c r="C14" s="5" t="s">
        <v>43</v>
      </c>
      <c r="D14" s="6" t="s">
        <v>44</v>
      </c>
      <c r="E14" s="5" t="s">
        <v>42</v>
      </c>
      <c r="F14" s="6" t="s">
        <v>45</v>
      </c>
      <c r="G14" s="97" t="s">
        <v>275</v>
      </c>
      <c r="H14" s="97" t="s">
        <v>204</v>
      </c>
      <c r="I14" s="126" t="s">
        <v>276</v>
      </c>
    </row>
    <row r="15" spans="1:9" ht="13.5" customHeight="1" thickBot="1">
      <c r="A15" s="44">
        <v>1</v>
      </c>
      <c r="B15" s="4">
        <v>2</v>
      </c>
      <c r="C15" s="5">
        <v>3</v>
      </c>
      <c r="D15" s="6">
        <v>4</v>
      </c>
      <c r="E15" s="5">
        <v>5</v>
      </c>
      <c r="F15" s="6">
        <v>6</v>
      </c>
      <c r="G15" s="98">
        <v>7</v>
      </c>
      <c r="H15" s="98">
        <v>7</v>
      </c>
      <c r="I15" s="127">
        <v>7</v>
      </c>
    </row>
    <row r="16" spans="1:9" ht="19.5" customHeight="1" thickBot="1">
      <c r="A16" s="34" t="s">
        <v>58</v>
      </c>
      <c r="B16" s="32"/>
      <c r="C16" s="7"/>
      <c r="D16" s="8"/>
      <c r="E16" s="7"/>
      <c r="F16" s="8"/>
      <c r="G16" s="99">
        <f>G17</f>
        <v>89930.8</v>
      </c>
      <c r="H16" s="99">
        <f>H17</f>
        <v>61834</v>
      </c>
      <c r="I16" s="128">
        <f>I17</f>
        <v>49282.9</v>
      </c>
    </row>
    <row r="17" spans="1:9" ht="32.25" customHeight="1" thickBot="1">
      <c r="A17" s="35" t="s">
        <v>76</v>
      </c>
      <c r="B17" s="18">
        <v>902</v>
      </c>
      <c r="C17" s="57"/>
      <c r="D17" s="58"/>
      <c r="E17" s="57"/>
      <c r="F17" s="58"/>
      <c r="G17" s="99">
        <f>G18+G63+G71+G91+G117+G217+G231+G242+G211</f>
        <v>89930.8</v>
      </c>
      <c r="H17" s="99">
        <f>H18+H63+H71+H91+H117+H217+H231+H242+H211</f>
        <v>61834</v>
      </c>
      <c r="I17" s="128">
        <f>I18+I63+I71+I91+I117+I217+I231+I242+I211</f>
        <v>49282.9</v>
      </c>
    </row>
    <row r="18" spans="1:9" ht="21" customHeight="1" thickBot="1">
      <c r="A18" s="9" t="s">
        <v>51</v>
      </c>
      <c r="B18" s="10">
        <v>902</v>
      </c>
      <c r="C18" s="22" t="s">
        <v>68</v>
      </c>
      <c r="D18" s="23" t="s">
        <v>73</v>
      </c>
      <c r="E18" s="22" t="s">
        <v>50</v>
      </c>
      <c r="F18" s="23" t="s">
        <v>50</v>
      </c>
      <c r="G18" s="100">
        <f>G19+G29+G49+G44+G42</f>
        <v>14668.1</v>
      </c>
      <c r="H18" s="100">
        <f>H19+H29+H49+H44+H42</f>
        <v>14226.3</v>
      </c>
      <c r="I18" s="100">
        <f>I19+I29+I49+I44+I42</f>
        <v>14785.5</v>
      </c>
    </row>
    <row r="19" spans="1:9" ht="31.5" customHeight="1">
      <c r="A19" s="36" t="s">
        <v>103</v>
      </c>
      <c r="B19" s="20">
        <v>902</v>
      </c>
      <c r="C19" s="45" t="s">
        <v>68</v>
      </c>
      <c r="D19" s="45" t="s">
        <v>80</v>
      </c>
      <c r="E19" s="45"/>
      <c r="F19" s="45"/>
      <c r="G19" s="101">
        <f t="shared" ref="G19:I20" si="0">G20</f>
        <v>1015.5</v>
      </c>
      <c r="H19" s="101">
        <f t="shared" si="0"/>
        <v>1024.3</v>
      </c>
      <c r="I19" s="130">
        <f t="shared" si="0"/>
        <v>1064.5</v>
      </c>
    </row>
    <row r="20" spans="1:9" ht="31.5" customHeight="1">
      <c r="A20" s="56" t="s">
        <v>86</v>
      </c>
      <c r="B20" s="20">
        <v>902</v>
      </c>
      <c r="C20" s="45" t="s">
        <v>68</v>
      </c>
      <c r="D20" s="45" t="s">
        <v>80</v>
      </c>
      <c r="E20" s="45" t="s">
        <v>114</v>
      </c>
      <c r="F20" s="45"/>
      <c r="G20" s="101">
        <f t="shared" si="0"/>
        <v>1015.5</v>
      </c>
      <c r="H20" s="101">
        <f>H21</f>
        <v>1024.3</v>
      </c>
      <c r="I20" s="130">
        <f t="shared" si="0"/>
        <v>1064.5</v>
      </c>
    </row>
    <row r="21" spans="1:9" ht="32.25" customHeight="1">
      <c r="A21" s="69" t="s">
        <v>97</v>
      </c>
      <c r="B21" s="12">
        <v>902</v>
      </c>
      <c r="C21" s="15" t="s">
        <v>68</v>
      </c>
      <c r="D21" s="15" t="s">
        <v>80</v>
      </c>
      <c r="E21" s="15" t="s">
        <v>115</v>
      </c>
      <c r="F21" s="15"/>
      <c r="G21" s="96">
        <f>G22+G26</f>
        <v>1015.5</v>
      </c>
      <c r="H21" s="96">
        <f>H22+H26</f>
        <v>1024.3</v>
      </c>
      <c r="I21" s="83">
        <f>I22+I26</f>
        <v>1064.5</v>
      </c>
    </row>
    <row r="22" spans="1:9" ht="32.25" customHeight="1">
      <c r="A22" s="37" t="s">
        <v>69</v>
      </c>
      <c r="B22" s="12">
        <v>902</v>
      </c>
      <c r="C22" s="15" t="s">
        <v>68</v>
      </c>
      <c r="D22" s="15" t="s">
        <v>80</v>
      </c>
      <c r="E22" s="15" t="s">
        <v>163</v>
      </c>
      <c r="F22" s="15"/>
      <c r="G22" s="96">
        <f>G23+G24+G25</f>
        <v>999.5</v>
      </c>
      <c r="H22" s="96">
        <f>H23+H24+H25</f>
        <v>1008.3</v>
      </c>
      <c r="I22" s="83">
        <f>I23+I24+I25</f>
        <v>1048.5</v>
      </c>
    </row>
    <row r="23" spans="1:9" ht="29.25" customHeight="1">
      <c r="A23" s="41" t="s">
        <v>108</v>
      </c>
      <c r="B23" s="20">
        <v>902</v>
      </c>
      <c r="C23" s="45" t="s">
        <v>68</v>
      </c>
      <c r="D23" s="46" t="s">
        <v>80</v>
      </c>
      <c r="E23" s="45" t="s">
        <v>163</v>
      </c>
      <c r="F23" s="15" t="s">
        <v>92</v>
      </c>
      <c r="G23" s="89">
        <v>814.5</v>
      </c>
      <c r="H23" s="89">
        <v>847.1</v>
      </c>
      <c r="I23" s="89">
        <v>880.9</v>
      </c>
    </row>
    <row r="24" spans="1:9" ht="33.75" customHeight="1">
      <c r="A24" s="68" t="s">
        <v>109</v>
      </c>
      <c r="B24" s="20">
        <v>902</v>
      </c>
      <c r="C24" s="45" t="s">
        <v>68</v>
      </c>
      <c r="D24" s="46" t="s">
        <v>80</v>
      </c>
      <c r="E24" s="45" t="s">
        <v>163</v>
      </c>
      <c r="F24" s="45" t="s">
        <v>91</v>
      </c>
      <c r="G24" s="89">
        <v>178.5</v>
      </c>
      <c r="H24" s="89">
        <v>154.4</v>
      </c>
      <c r="I24" s="89">
        <v>160.6</v>
      </c>
    </row>
    <row r="25" spans="1:9" ht="18" customHeight="1">
      <c r="A25" s="41" t="s">
        <v>112</v>
      </c>
      <c r="B25" s="20">
        <v>902</v>
      </c>
      <c r="C25" s="45" t="s">
        <v>68</v>
      </c>
      <c r="D25" s="46" t="s">
        <v>80</v>
      </c>
      <c r="E25" s="45" t="s">
        <v>163</v>
      </c>
      <c r="F25" s="45" t="s">
        <v>93</v>
      </c>
      <c r="G25" s="89">
        <v>6.5</v>
      </c>
      <c r="H25" s="89">
        <v>6.8</v>
      </c>
      <c r="I25" s="89">
        <v>7</v>
      </c>
    </row>
    <row r="26" spans="1:9" ht="20.25" customHeight="1">
      <c r="A26" s="41" t="s">
        <v>98</v>
      </c>
      <c r="B26" s="20">
        <v>902</v>
      </c>
      <c r="C26" s="45" t="s">
        <v>68</v>
      </c>
      <c r="D26" s="46" t="s">
        <v>80</v>
      </c>
      <c r="E26" s="45" t="s">
        <v>164</v>
      </c>
      <c r="F26" s="15"/>
      <c r="G26" s="89">
        <f t="shared" ref="G26:I27" si="1">G27</f>
        <v>16</v>
      </c>
      <c r="H26" s="89">
        <f t="shared" si="1"/>
        <v>16</v>
      </c>
      <c r="I26" s="89">
        <f t="shared" si="1"/>
        <v>16</v>
      </c>
    </row>
    <row r="27" spans="1:9" ht="34.5" customHeight="1">
      <c r="A27" s="76" t="s">
        <v>167</v>
      </c>
      <c r="B27" s="20">
        <v>902</v>
      </c>
      <c r="C27" s="45" t="s">
        <v>68</v>
      </c>
      <c r="D27" s="46" t="s">
        <v>80</v>
      </c>
      <c r="E27" s="45" t="s">
        <v>166</v>
      </c>
      <c r="F27" s="45"/>
      <c r="G27" s="89">
        <f t="shared" si="1"/>
        <v>16</v>
      </c>
      <c r="H27" s="89">
        <f t="shared" si="1"/>
        <v>16</v>
      </c>
      <c r="I27" s="89">
        <f t="shared" si="1"/>
        <v>16</v>
      </c>
    </row>
    <row r="28" spans="1:9" ht="18" customHeight="1">
      <c r="A28" s="75" t="s">
        <v>95</v>
      </c>
      <c r="B28" s="20">
        <v>902</v>
      </c>
      <c r="C28" s="45" t="s">
        <v>68</v>
      </c>
      <c r="D28" s="46" t="s">
        <v>80</v>
      </c>
      <c r="E28" s="45" t="s">
        <v>166</v>
      </c>
      <c r="F28" s="45" t="s">
        <v>165</v>
      </c>
      <c r="G28" s="89">
        <v>16</v>
      </c>
      <c r="H28" s="89">
        <v>16</v>
      </c>
      <c r="I28" s="89">
        <v>16</v>
      </c>
    </row>
    <row r="29" spans="1:9" ht="46.5" customHeight="1">
      <c r="A29" s="38" t="s">
        <v>85</v>
      </c>
      <c r="B29" s="20">
        <v>902</v>
      </c>
      <c r="C29" s="45" t="s">
        <v>68</v>
      </c>
      <c r="D29" s="46" t="s">
        <v>81</v>
      </c>
      <c r="E29" s="45" t="s">
        <v>50</v>
      </c>
      <c r="F29" s="46" t="s">
        <v>50</v>
      </c>
      <c r="G29" s="101">
        <f t="shared" ref="G29:I31" si="2">G30</f>
        <v>13011.1</v>
      </c>
      <c r="H29" s="101">
        <f t="shared" si="2"/>
        <v>13098.5</v>
      </c>
      <c r="I29" s="130">
        <f t="shared" si="2"/>
        <v>13617.5</v>
      </c>
    </row>
    <row r="30" spans="1:9" ht="33" customHeight="1">
      <c r="A30" s="56" t="s">
        <v>86</v>
      </c>
      <c r="B30" s="20">
        <v>902</v>
      </c>
      <c r="C30" s="45" t="s">
        <v>68</v>
      </c>
      <c r="D30" s="46" t="s">
        <v>81</v>
      </c>
      <c r="E30" s="45" t="s">
        <v>114</v>
      </c>
      <c r="F30" s="46"/>
      <c r="G30" s="101">
        <f t="shared" si="2"/>
        <v>13011.1</v>
      </c>
      <c r="H30" s="101">
        <f t="shared" si="2"/>
        <v>13098.5</v>
      </c>
      <c r="I30" s="130">
        <f t="shared" si="2"/>
        <v>13617.5</v>
      </c>
    </row>
    <row r="31" spans="1:9" ht="35.25" customHeight="1">
      <c r="A31" s="69" t="s">
        <v>97</v>
      </c>
      <c r="B31" s="12">
        <v>902</v>
      </c>
      <c r="C31" s="15" t="s">
        <v>68</v>
      </c>
      <c r="D31" s="27" t="s">
        <v>81</v>
      </c>
      <c r="E31" s="15" t="s">
        <v>115</v>
      </c>
      <c r="F31" s="27"/>
      <c r="G31" s="96">
        <f t="shared" si="2"/>
        <v>13011.1</v>
      </c>
      <c r="H31" s="96">
        <f t="shared" si="2"/>
        <v>13098.5</v>
      </c>
      <c r="I31" s="83">
        <f t="shared" si="2"/>
        <v>13617.5</v>
      </c>
    </row>
    <row r="32" spans="1:9" ht="24" customHeight="1">
      <c r="A32" s="75" t="s">
        <v>116</v>
      </c>
      <c r="B32" s="12">
        <v>902</v>
      </c>
      <c r="C32" s="15" t="s">
        <v>68</v>
      </c>
      <c r="D32" s="27" t="s">
        <v>81</v>
      </c>
      <c r="E32" s="15" t="s">
        <v>115</v>
      </c>
      <c r="F32" s="27"/>
      <c r="G32" s="96">
        <f>G33+G35+G39</f>
        <v>13011.1</v>
      </c>
      <c r="H32" s="96">
        <f>H33+H35+H39</f>
        <v>13098.5</v>
      </c>
      <c r="I32" s="83">
        <f>I33+I35+I39</f>
        <v>13617.5</v>
      </c>
    </row>
    <row r="33" spans="1:9" ht="35.25" customHeight="1">
      <c r="A33" s="56" t="s">
        <v>87</v>
      </c>
      <c r="B33" s="12">
        <v>902</v>
      </c>
      <c r="C33" s="15" t="s">
        <v>68</v>
      </c>
      <c r="D33" s="27" t="s">
        <v>81</v>
      </c>
      <c r="E33" s="15" t="s">
        <v>170</v>
      </c>
      <c r="F33" s="27"/>
      <c r="G33" s="96">
        <f>G34</f>
        <v>1478.6</v>
      </c>
      <c r="H33" s="96">
        <f>H34</f>
        <v>1537.8</v>
      </c>
      <c r="I33" s="83">
        <f>I34</f>
        <v>1599.3</v>
      </c>
    </row>
    <row r="34" spans="1:9" ht="35.25" customHeight="1">
      <c r="A34" s="41" t="s">
        <v>108</v>
      </c>
      <c r="B34" s="12">
        <v>902</v>
      </c>
      <c r="C34" s="15" t="s">
        <v>68</v>
      </c>
      <c r="D34" s="27" t="s">
        <v>81</v>
      </c>
      <c r="E34" s="15" t="s">
        <v>170</v>
      </c>
      <c r="F34" s="15" t="s">
        <v>92</v>
      </c>
      <c r="G34" s="89">
        <v>1478.6</v>
      </c>
      <c r="H34" s="89">
        <v>1537.8</v>
      </c>
      <c r="I34" s="89">
        <v>1599.3</v>
      </c>
    </row>
    <row r="35" spans="1:9" ht="30.75" customHeight="1">
      <c r="A35" s="37" t="s">
        <v>69</v>
      </c>
      <c r="B35" s="12">
        <v>902</v>
      </c>
      <c r="C35" s="15" t="s">
        <v>68</v>
      </c>
      <c r="D35" s="27" t="s">
        <v>81</v>
      </c>
      <c r="E35" s="15" t="s">
        <v>163</v>
      </c>
      <c r="F35" s="27"/>
      <c r="G35" s="83">
        <f>SUM(G36:G38)</f>
        <v>11428.5</v>
      </c>
      <c r="H35" s="83">
        <f>SUM(H36:H38)</f>
        <v>11456.7</v>
      </c>
      <c r="I35" s="83">
        <f>SUM(I36:I38)</f>
        <v>11914.2</v>
      </c>
    </row>
    <row r="36" spans="1:9" ht="31.5" customHeight="1">
      <c r="A36" s="41" t="s">
        <v>108</v>
      </c>
      <c r="B36" s="12">
        <v>902</v>
      </c>
      <c r="C36" s="15" t="s">
        <v>68</v>
      </c>
      <c r="D36" s="27" t="s">
        <v>81</v>
      </c>
      <c r="E36" s="15" t="s">
        <v>163</v>
      </c>
      <c r="F36" s="15" t="s">
        <v>92</v>
      </c>
      <c r="G36" s="89">
        <v>8808.2999999999993</v>
      </c>
      <c r="H36" s="89">
        <v>9160.6</v>
      </c>
      <c r="I36" s="89">
        <v>9527.1</v>
      </c>
    </row>
    <row r="37" spans="1:9" ht="33" customHeight="1">
      <c r="A37" s="68" t="s">
        <v>109</v>
      </c>
      <c r="B37" s="12">
        <v>902</v>
      </c>
      <c r="C37" s="15" t="s">
        <v>68</v>
      </c>
      <c r="D37" s="27" t="s">
        <v>81</v>
      </c>
      <c r="E37" s="15" t="s">
        <v>163</v>
      </c>
      <c r="F37" s="15" t="s">
        <v>91</v>
      </c>
      <c r="G37" s="89">
        <f>2874-274.9</f>
        <v>2599.1</v>
      </c>
      <c r="H37" s="89">
        <v>2275</v>
      </c>
      <c r="I37" s="89">
        <v>2366</v>
      </c>
    </row>
    <row r="38" spans="1:9" ht="20.25" customHeight="1">
      <c r="A38" s="41" t="s">
        <v>112</v>
      </c>
      <c r="B38" s="12">
        <v>902</v>
      </c>
      <c r="C38" s="15" t="s">
        <v>68</v>
      </c>
      <c r="D38" s="27" t="s">
        <v>81</v>
      </c>
      <c r="E38" s="15" t="s">
        <v>163</v>
      </c>
      <c r="F38" s="15" t="s">
        <v>93</v>
      </c>
      <c r="G38" s="89">
        <v>21.1</v>
      </c>
      <c r="H38" s="89">
        <v>21.1</v>
      </c>
      <c r="I38" s="89">
        <v>21.1</v>
      </c>
    </row>
    <row r="39" spans="1:9" ht="21" customHeight="1">
      <c r="A39" s="41" t="s">
        <v>98</v>
      </c>
      <c r="B39" s="16">
        <v>902</v>
      </c>
      <c r="C39" s="17" t="s">
        <v>68</v>
      </c>
      <c r="D39" s="31" t="s">
        <v>81</v>
      </c>
      <c r="E39" s="15" t="s">
        <v>164</v>
      </c>
      <c r="F39" s="31"/>
      <c r="G39" s="102">
        <f t="shared" ref="G39:I40" si="3">G40</f>
        <v>104</v>
      </c>
      <c r="H39" s="102">
        <f t="shared" si="3"/>
        <v>104</v>
      </c>
      <c r="I39" s="131">
        <f t="shared" si="3"/>
        <v>104</v>
      </c>
    </row>
    <row r="40" spans="1:9" ht="33" customHeight="1">
      <c r="A40" s="41" t="s">
        <v>94</v>
      </c>
      <c r="B40" s="16">
        <v>902</v>
      </c>
      <c r="C40" s="17" t="s">
        <v>68</v>
      </c>
      <c r="D40" s="31" t="s">
        <v>81</v>
      </c>
      <c r="E40" s="15" t="s">
        <v>171</v>
      </c>
      <c r="F40" s="31"/>
      <c r="G40" s="102">
        <f t="shared" si="3"/>
        <v>104</v>
      </c>
      <c r="H40" s="102">
        <f t="shared" si="3"/>
        <v>104</v>
      </c>
      <c r="I40" s="131">
        <f t="shared" si="3"/>
        <v>104</v>
      </c>
    </row>
    <row r="41" spans="1:9" ht="19.5" customHeight="1">
      <c r="A41" s="41" t="s">
        <v>95</v>
      </c>
      <c r="B41" s="16">
        <v>902</v>
      </c>
      <c r="C41" s="17" t="s">
        <v>68</v>
      </c>
      <c r="D41" s="31" t="s">
        <v>81</v>
      </c>
      <c r="E41" s="15" t="s">
        <v>171</v>
      </c>
      <c r="F41" s="15">
        <v>540</v>
      </c>
      <c r="G41" s="89">
        <v>104</v>
      </c>
      <c r="H41" s="89">
        <v>104</v>
      </c>
      <c r="I41" s="89">
        <v>104</v>
      </c>
    </row>
    <row r="42" spans="1:9" ht="19.5" customHeight="1">
      <c r="A42" s="146" t="s">
        <v>269</v>
      </c>
      <c r="B42" s="16">
        <v>902</v>
      </c>
      <c r="C42" s="17" t="s">
        <v>68</v>
      </c>
      <c r="D42" s="31" t="s">
        <v>270</v>
      </c>
      <c r="E42" s="17" t="s">
        <v>200</v>
      </c>
      <c r="F42" s="15"/>
      <c r="G42" s="89">
        <f>G43</f>
        <v>300</v>
      </c>
      <c r="H42" s="89">
        <f>H43</f>
        <v>0</v>
      </c>
      <c r="I42" s="89">
        <f>I43</f>
        <v>0</v>
      </c>
    </row>
    <row r="43" spans="1:9" ht="30.75" customHeight="1">
      <c r="A43" s="75" t="s">
        <v>199</v>
      </c>
      <c r="B43" s="16">
        <v>902</v>
      </c>
      <c r="C43" s="17" t="s">
        <v>68</v>
      </c>
      <c r="D43" s="31" t="s">
        <v>270</v>
      </c>
      <c r="E43" s="17" t="s">
        <v>200</v>
      </c>
      <c r="F43" s="15" t="s">
        <v>309</v>
      </c>
      <c r="G43" s="89">
        <f>200+60+40</f>
        <v>300</v>
      </c>
      <c r="H43" s="89">
        <v>0</v>
      </c>
      <c r="I43" s="89">
        <v>0</v>
      </c>
    </row>
    <row r="44" spans="1:9" ht="19.5" customHeight="1">
      <c r="A44" s="146" t="s">
        <v>263</v>
      </c>
      <c r="B44" s="16">
        <v>902</v>
      </c>
      <c r="C44" s="17" t="s">
        <v>68</v>
      </c>
      <c r="D44" s="31" t="s">
        <v>71</v>
      </c>
      <c r="E44" s="17"/>
      <c r="F44" s="15"/>
      <c r="G44" s="89">
        <f t="shared" ref="G44:I47" si="4">G45</f>
        <v>100</v>
      </c>
      <c r="H44" s="89">
        <f t="shared" si="4"/>
        <v>100</v>
      </c>
      <c r="I44" s="89">
        <f t="shared" si="4"/>
        <v>100</v>
      </c>
    </row>
    <row r="45" spans="1:9" ht="30" customHeight="1">
      <c r="A45" s="56" t="s">
        <v>86</v>
      </c>
      <c r="B45" s="16">
        <v>902</v>
      </c>
      <c r="C45" s="17" t="s">
        <v>68</v>
      </c>
      <c r="D45" s="31" t="s">
        <v>71</v>
      </c>
      <c r="E45" s="17" t="s">
        <v>114</v>
      </c>
      <c r="F45" s="15"/>
      <c r="G45" s="89">
        <f t="shared" si="4"/>
        <v>100</v>
      </c>
      <c r="H45" s="89">
        <f t="shared" si="4"/>
        <v>100</v>
      </c>
      <c r="I45" s="89">
        <f t="shared" si="4"/>
        <v>100</v>
      </c>
    </row>
    <row r="46" spans="1:9" ht="30" customHeight="1">
      <c r="A46" s="69" t="s">
        <v>97</v>
      </c>
      <c r="B46" s="16">
        <v>902</v>
      </c>
      <c r="C46" s="17" t="s">
        <v>68</v>
      </c>
      <c r="D46" s="31" t="s">
        <v>71</v>
      </c>
      <c r="E46" s="17" t="s">
        <v>115</v>
      </c>
      <c r="F46" s="15"/>
      <c r="G46" s="89">
        <f t="shared" si="4"/>
        <v>100</v>
      </c>
      <c r="H46" s="89">
        <f t="shared" si="4"/>
        <v>100</v>
      </c>
      <c r="I46" s="89">
        <f t="shared" si="4"/>
        <v>100</v>
      </c>
    </row>
    <row r="47" spans="1:9" ht="29.25" customHeight="1">
      <c r="A47" s="75" t="s">
        <v>199</v>
      </c>
      <c r="B47" s="16">
        <v>902</v>
      </c>
      <c r="C47" s="17" t="s">
        <v>68</v>
      </c>
      <c r="D47" s="31" t="s">
        <v>71</v>
      </c>
      <c r="E47" s="17" t="s">
        <v>200</v>
      </c>
      <c r="F47" s="15"/>
      <c r="G47" s="89">
        <f t="shared" si="4"/>
        <v>100</v>
      </c>
      <c r="H47" s="89">
        <f t="shared" si="4"/>
        <v>100</v>
      </c>
      <c r="I47" s="89">
        <f t="shared" si="4"/>
        <v>100</v>
      </c>
    </row>
    <row r="48" spans="1:9" ht="19.5" customHeight="1">
      <c r="A48" s="41" t="s">
        <v>264</v>
      </c>
      <c r="B48" s="16">
        <v>902</v>
      </c>
      <c r="C48" s="17" t="s">
        <v>68</v>
      </c>
      <c r="D48" s="31" t="s">
        <v>71</v>
      </c>
      <c r="E48" s="17" t="s">
        <v>200</v>
      </c>
      <c r="F48" s="15" t="s">
        <v>265</v>
      </c>
      <c r="G48" s="89">
        <v>100</v>
      </c>
      <c r="H48" s="89">
        <v>100</v>
      </c>
      <c r="I48" s="89">
        <v>100</v>
      </c>
    </row>
    <row r="49" spans="1:9" ht="23.25" customHeight="1">
      <c r="A49" s="95" t="s">
        <v>107</v>
      </c>
      <c r="B49" s="16">
        <v>902</v>
      </c>
      <c r="C49" s="17" t="s">
        <v>68</v>
      </c>
      <c r="D49" s="31" t="s">
        <v>105</v>
      </c>
      <c r="E49" s="17"/>
      <c r="F49" s="31"/>
      <c r="G49" s="102">
        <f>G57+G50</f>
        <v>241.5</v>
      </c>
      <c r="H49" s="102">
        <f>H57+H50</f>
        <v>3.5</v>
      </c>
      <c r="I49" s="131">
        <f>I57+I50</f>
        <v>3.5</v>
      </c>
    </row>
    <row r="50" spans="1:9" ht="95.25" customHeight="1">
      <c r="A50" s="71" t="s">
        <v>277</v>
      </c>
      <c r="B50" s="12">
        <v>902</v>
      </c>
      <c r="C50" s="15" t="s">
        <v>68</v>
      </c>
      <c r="D50" s="15" t="s">
        <v>105</v>
      </c>
      <c r="E50" s="15" t="s">
        <v>119</v>
      </c>
      <c r="F50" s="15"/>
      <c r="G50" s="96">
        <f>G51+G55</f>
        <v>215</v>
      </c>
      <c r="H50" s="96">
        <f>H51+H55</f>
        <v>0</v>
      </c>
      <c r="I50" s="83">
        <f>I51+I55</f>
        <v>0</v>
      </c>
    </row>
    <row r="51" spans="1:9" ht="47.25" customHeight="1">
      <c r="A51" s="77" t="s">
        <v>194</v>
      </c>
      <c r="B51" s="12">
        <v>902</v>
      </c>
      <c r="C51" s="15" t="s">
        <v>68</v>
      </c>
      <c r="D51" s="15" t="s">
        <v>105</v>
      </c>
      <c r="E51" s="15" t="s">
        <v>193</v>
      </c>
      <c r="F51" s="15"/>
      <c r="G51" s="96">
        <f>G53</f>
        <v>200</v>
      </c>
      <c r="H51" s="96">
        <f>H53</f>
        <v>0</v>
      </c>
      <c r="I51" s="83">
        <f>I53</f>
        <v>0</v>
      </c>
    </row>
    <row r="52" spans="1:9" ht="47.25" customHeight="1">
      <c r="A52" s="77" t="s">
        <v>214</v>
      </c>
      <c r="B52" s="12">
        <v>902</v>
      </c>
      <c r="C52" s="15" t="s">
        <v>68</v>
      </c>
      <c r="D52" s="15" t="s">
        <v>105</v>
      </c>
      <c r="E52" s="15" t="s">
        <v>215</v>
      </c>
      <c r="F52" s="15"/>
      <c r="G52" s="96">
        <f t="shared" ref="G52:I53" si="5">G53</f>
        <v>200</v>
      </c>
      <c r="H52" s="96">
        <f t="shared" si="5"/>
        <v>0</v>
      </c>
      <c r="I52" s="83">
        <f t="shared" si="5"/>
        <v>0</v>
      </c>
    </row>
    <row r="53" spans="1:9" ht="38.25" customHeight="1">
      <c r="A53" s="84" t="s">
        <v>8</v>
      </c>
      <c r="B53" s="12">
        <v>902</v>
      </c>
      <c r="C53" s="15" t="s">
        <v>68</v>
      </c>
      <c r="D53" s="15" t="s">
        <v>105</v>
      </c>
      <c r="E53" s="15" t="s">
        <v>213</v>
      </c>
      <c r="F53" s="15"/>
      <c r="G53" s="96">
        <f t="shared" si="5"/>
        <v>200</v>
      </c>
      <c r="H53" s="96">
        <f t="shared" si="5"/>
        <v>0</v>
      </c>
      <c r="I53" s="83">
        <f t="shared" si="5"/>
        <v>0</v>
      </c>
    </row>
    <row r="54" spans="1:9" ht="31.5" customHeight="1">
      <c r="A54" s="68" t="s">
        <v>212</v>
      </c>
      <c r="B54" s="12">
        <v>902</v>
      </c>
      <c r="C54" s="15" t="s">
        <v>68</v>
      </c>
      <c r="D54" s="27" t="s">
        <v>105</v>
      </c>
      <c r="E54" s="15" t="s">
        <v>213</v>
      </c>
      <c r="F54" s="15" t="s">
        <v>91</v>
      </c>
      <c r="G54" s="89">
        <v>200</v>
      </c>
      <c r="H54" s="89">
        <v>0</v>
      </c>
      <c r="I54" s="89">
        <v>0</v>
      </c>
    </row>
    <row r="55" spans="1:9" ht="31.5" customHeight="1">
      <c r="A55" s="84" t="s">
        <v>261</v>
      </c>
      <c r="B55" s="12">
        <v>902</v>
      </c>
      <c r="C55" s="15" t="s">
        <v>68</v>
      </c>
      <c r="D55" s="27" t="s">
        <v>105</v>
      </c>
      <c r="E55" s="15" t="s">
        <v>262</v>
      </c>
      <c r="F55" s="15"/>
      <c r="G55" s="89">
        <f>G56</f>
        <v>15</v>
      </c>
      <c r="H55" s="89">
        <f>H56</f>
        <v>0</v>
      </c>
      <c r="I55" s="89">
        <f>I56</f>
        <v>0</v>
      </c>
    </row>
    <row r="56" spans="1:9" ht="31.5" customHeight="1">
      <c r="A56" s="68" t="s">
        <v>212</v>
      </c>
      <c r="B56" s="12">
        <v>902</v>
      </c>
      <c r="C56" s="15" t="s">
        <v>68</v>
      </c>
      <c r="D56" s="27" t="s">
        <v>105</v>
      </c>
      <c r="E56" s="15" t="s">
        <v>262</v>
      </c>
      <c r="F56" s="15" t="s">
        <v>91</v>
      </c>
      <c r="G56" s="89">
        <v>15</v>
      </c>
      <c r="H56" s="89">
        <v>0</v>
      </c>
      <c r="I56" s="89">
        <v>0</v>
      </c>
    </row>
    <row r="57" spans="1:9" ht="31.5" customHeight="1">
      <c r="A57" s="56" t="s">
        <v>86</v>
      </c>
      <c r="B57" s="12">
        <v>902</v>
      </c>
      <c r="C57" s="15" t="s">
        <v>68</v>
      </c>
      <c r="D57" s="15" t="s">
        <v>105</v>
      </c>
      <c r="E57" s="15" t="s">
        <v>114</v>
      </c>
      <c r="F57" s="15"/>
      <c r="G57" s="83">
        <f t="shared" ref="G57:I58" si="6">G58</f>
        <v>26.5</v>
      </c>
      <c r="H57" s="83">
        <f t="shared" si="6"/>
        <v>3.5</v>
      </c>
      <c r="I57" s="83">
        <f t="shared" si="6"/>
        <v>3.5</v>
      </c>
    </row>
    <row r="58" spans="1:9" ht="31.5" customHeight="1">
      <c r="A58" s="69" t="s">
        <v>97</v>
      </c>
      <c r="B58" s="12">
        <v>902</v>
      </c>
      <c r="C58" s="15" t="s">
        <v>68</v>
      </c>
      <c r="D58" s="15" t="s">
        <v>105</v>
      </c>
      <c r="E58" s="15" t="s">
        <v>115</v>
      </c>
      <c r="F58" s="15"/>
      <c r="G58" s="83">
        <f>G59+G62</f>
        <v>26.5</v>
      </c>
      <c r="H58" s="83">
        <f t="shared" si="6"/>
        <v>3.5</v>
      </c>
      <c r="I58" s="83">
        <f t="shared" si="6"/>
        <v>3.5</v>
      </c>
    </row>
    <row r="59" spans="1:9" ht="51.75" customHeight="1">
      <c r="A59" s="40" t="s">
        <v>104</v>
      </c>
      <c r="B59" s="16">
        <v>902</v>
      </c>
      <c r="C59" s="17" t="s">
        <v>68</v>
      </c>
      <c r="D59" s="31" t="s">
        <v>105</v>
      </c>
      <c r="E59" s="15" t="s">
        <v>183</v>
      </c>
      <c r="F59" s="31"/>
      <c r="G59" s="83">
        <f t="shared" ref="G59:I60" si="7">G60</f>
        <v>3.5</v>
      </c>
      <c r="H59" s="83">
        <f t="shared" si="7"/>
        <v>3.5</v>
      </c>
      <c r="I59" s="83">
        <f t="shared" si="7"/>
        <v>3.5</v>
      </c>
    </row>
    <row r="60" spans="1:9" ht="47.25" customHeight="1">
      <c r="A60" s="41" t="s">
        <v>88</v>
      </c>
      <c r="B60" s="16">
        <v>902</v>
      </c>
      <c r="C60" s="17" t="s">
        <v>68</v>
      </c>
      <c r="D60" s="31" t="s">
        <v>105</v>
      </c>
      <c r="E60" s="15" t="s">
        <v>184</v>
      </c>
      <c r="F60" s="31"/>
      <c r="G60" s="83">
        <f t="shared" si="7"/>
        <v>3.5</v>
      </c>
      <c r="H60" s="83">
        <f t="shared" si="7"/>
        <v>3.5</v>
      </c>
      <c r="I60" s="83">
        <f t="shared" si="7"/>
        <v>3.5</v>
      </c>
    </row>
    <row r="61" spans="1:9" ht="31.5" customHeight="1">
      <c r="A61" s="68" t="s">
        <v>109</v>
      </c>
      <c r="B61" s="12">
        <v>902</v>
      </c>
      <c r="C61" s="15" t="s">
        <v>68</v>
      </c>
      <c r="D61" s="15" t="s">
        <v>105</v>
      </c>
      <c r="E61" s="15" t="s">
        <v>184</v>
      </c>
      <c r="F61" s="15" t="s">
        <v>91</v>
      </c>
      <c r="G61" s="83">
        <v>3.5</v>
      </c>
      <c r="H61" s="83">
        <v>3.5</v>
      </c>
      <c r="I61" s="83">
        <v>3.5</v>
      </c>
    </row>
    <row r="62" spans="1:9" ht="31.5" customHeight="1">
      <c r="A62" s="75" t="s">
        <v>199</v>
      </c>
      <c r="B62" s="12">
        <v>902</v>
      </c>
      <c r="C62" s="15" t="s">
        <v>68</v>
      </c>
      <c r="D62" s="15" t="s">
        <v>105</v>
      </c>
      <c r="E62" s="15" t="s">
        <v>200</v>
      </c>
      <c r="F62" s="15" t="s">
        <v>91</v>
      </c>
      <c r="G62" s="83">
        <v>23</v>
      </c>
      <c r="H62" s="83">
        <v>0</v>
      </c>
      <c r="I62" s="83">
        <v>0</v>
      </c>
    </row>
    <row r="63" spans="1:9" ht="23.25" customHeight="1">
      <c r="A63" s="148" t="s">
        <v>62</v>
      </c>
      <c r="B63" s="149">
        <v>902</v>
      </c>
      <c r="C63" s="150" t="s">
        <v>75</v>
      </c>
      <c r="D63" s="150" t="s">
        <v>73</v>
      </c>
      <c r="E63" s="150"/>
      <c r="F63" s="150"/>
      <c r="G63" s="151">
        <f t="shared" ref="G63:I68" si="8">G64</f>
        <v>278.3</v>
      </c>
      <c r="H63" s="151">
        <f t="shared" si="8"/>
        <v>281.39999999999998</v>
      </c>
      <c r="I63" s="151">
        <f t="shared" si="8"/>
        <v>291.5</v>
      </c>
    </row>
    <row r="64" spans="1:9" ht="15.75" customHeight="1">
      <c r="A64" s="39" t="s">
        <v>63</v>
      </c>
      <c r="B64" s="11">
        <v>902</v>
      </c>
      <c r="C64" s="13" t="s">
        <v>75</v>
      </c>
      <c r="D64" s="13" t="s">
        <v>80</v>
      </c>
      <c r="E64" s="13"/>
      <c r="F64" s="13"/>
      <c r="G64" s="105">
        <f t="shared" si="8"/>
        <v>278.3</v>
      </c>
      <c r="H64" s="105">
        <f t="shared" si="8"/>
        <v>281.39999999999998</v>
      </c>
      <c r="I64" s="133">
        <f t="shared" si="8"/>
        <v>291.5</v>
      </c>
    </row>
    <row r="65" spans="1:9" ht="31.5" customHeight="1">
      <c r="A65" s="56" t="s">
        <v>86</v>
      </c>
      <c r="B65" s="21">
        <v>902</v>
      </c>
      <c r="C65" s="15" t="s">
        <v>75</v>
      </c>
      <c r="D65" s="15" t="s">
        <v>80</v>
      </c>
      <c r="E65" s="52" t="s">
        <v>114</v>
      </c>
      <c r="F65" s="52"/>
      <c r="G65" s="103">
        <f t="shared" si="8"/>
        <v>278.3</v>
      </c>
      <c r="H65" s="103">
        <f t="shared" si="8"/>
        <v>281.39999999999998</v>
      </c>
      <c r="I65" s="134">
        <f t="shared" si="8"/>
        <v>291.5</v>
      </c>
    </row>
    <row r="66" spans="1:9" ht="32.25" customHeight="1">
      <c r="A66" s="69" t="s">
        <v>97</v>
      </c>
      <c r="B66" s="16">
        <v>902</v>
      </c>
      <c r="C66" s="15" t="s">
        <v>75</v>
      </c>
      <c r="D66" s="15" t="s">
        <v>80</v>
      </c>
      <c r="E66" s="17" t="s">
        <v>115</v>
      </c>
      <c r="F66" s="17"/>
      <c r="G66" s="102">
        <f>G67</f>
        <v>278.3</v>
      </c>
      <c r="H66" s="102">
        <f>H67</f>
        <v>281.39999999999998</v>
      </c>
      <c r="I66" s="131">
        <f>I67</f>
        <v>291.5</v>
      </c>
    </row>
    <row r="67" spans="1:9" ht="43.5" customHeight="1">
      <c r="A67" s="56" t="s">
        <v>99</v>
      </c>
      <c r="B67" s="16">
        <v>902</v>
      </c>
      <c r="C67" s="52" t="s">
        <v>75</v>
      </c>
      <c r="D67" s="52" t="s">
        <v>80</v>
      </c>
      <c r="E67" s="17" t="s">
        <v>172</v>
      </c>
      <c r="F67" s="17"/>
      <c r="G67" s="102">
        <f>G69+G70</f>
        <v>278.3</v>
      </c>
      <c r="H67" s="102">
        <f>H69+H70</f>
        <v>281.39999999999998</v>
      </c>
      <c r="I67" s="131">
        <f>I69+I70</f>
        <v>291.5</v>
      </c>
    </row>
    <row r="68" spans="1:9" ht="31.5" customHeight="1">
      <c r="A68" s="40" t="s">
        <v>84</v>
      </c>
      <c r="B68" s="12">
        <v>902</v>
      </c>
      <c r="C68" s="15" t="s">
        <v>75</v>
      </c>
      <c r="D68" s="15" t="s">
        <v>80</v>
      </c>
      <c r="E68" s="15" t="s">
        <v>173</v>
      </c>
      <c r="F68" s="15"/>
      <c r="G68" s="96">
        <f t="shared" si="8"/>
        <v>278.3</v>
      </c>
      <c r="H68" s="96">
        <f t="shared" si="8"/>
        <v>281.39999999999998</v>
      </c>
      <c r="I68" s="83">
        <f t="shared" si="8"/>
        <v>291.5</v>
      </c>
    </row>
    <row r="69" spans="1:9" ht="33" customHeight="1">
      <c r="A69" s="81" t="s">
        <v>108</v>
      </c>
      <c r="B69" s="12">
        <v>902</v>
      </c>
      <c r="C69" s="15" t="s">
        <v>75</v>
      </c>
      <c r="D69" s="15" t="s">
        <v>80</v>
      </c>
      <c r="E69" s="15" t="s">
        <v>173</v>
      </c>
      <c r="F69" s="15" t="s">
        <v>92</v>
      </c>
      <c r="G69" s="89">
        <v>278.3</v>
      </c>
      <c r="H69" s="89">
        <v>281.39999999999998</v>
      </c>
      <c r="I69" s="89">
        <v>291.5</v>
      </c>
    </row>
    <row r="70" spans="1:9" ht="33" customHeight="1" thickBot="1">
      <c r="A70" s="68" t="s">
        <v>109</v>
      </c>
      <c r="B70" s="12">
        <v>902</v>
      </c>
      <c r="C70" s="15" t="s">
        <v>75</v>
      </c>
      <c r="D70" s="15" t="s">
        <v>80</v>
      </c>
      <c r="E70" s="15" t="s">
        <v>173</v>
      </c>
      <c r="F70" s="88" t="s">
        <v>91</v>
      </c>
      <c r="G70" s="89">
        <v>0</v>
      </c>
      <c r="H70" s="89">
        <v>0</v>
      </c>
      <c r="I70" s="89">
        <v>0</v>
      </c>
    </row>
    <row r="71" spans="1:9" ht="23.25" customHeight="1" thickBot="1">
      <c r="A71" s="78" t="s">
        <v>64</v>
      </c>
      <c r="B71" s="18">
        <v>902</v>
      </c>
      <c r="C71" s="19" t="s">
        <v>80</v>
      </c>
      <c r="D71" s="19" t="s">
        <v>73</v>
      </c>
      <c r="E71" s="19"/>
      <c r="F71" s="19"/>
      <c r="G71" s="104">
        <f>G72</f>
        <v>327</v>
      </c>
      <c r="H71" s="104">
        <f>H72</f>
        <v>235</v>
      </c>
      <c r="I71" s="132">
        <f>I72</f>
        <v>235</v>
      </c>
    </row>
    <row r="72" spans="1:9" ht="34.5" customHeight="1">
      <c r="A72" s="39" t="s">
        <v>65</v>
      </c>
      <c r="B72" s="11">
        <v>902</v>
      </c>
      <c r="C72" s="13" t="s">
        <v>80</v>
      </c>
      <c r="D72" s="13" t="s">
        <v>83</v>
      </c>
      <c r="E72" s="13"/>
      <c r="F72" s="13"/>
      <c r="G72" s="105">
        <f>G73+G84</f>
        <v>327</v>
      </c>
      <c r="H72" s="105">
        <f>H73+H84</f>
        <v>235</v>
      </c>
      <c r="I72" s="133">
        <f>I73+I84</f>
        <v>235</v>
      </c>
    </row>
    <row r="73" spans="1:9" ht="108.75" customHeight="1">
      <c r="A73" s="41" t="s">
        <v>278</v>
      </c>
      <c r="B73" s="20">
        <v>902</v>
      </c>
      <c r="C73" s="45" t="s">
        <v>80</v>
      </c>
      <c r="D73" s="45" t="s">
        <v>83</v>
      </c>
      <c r="E73" s="45" t="s">
        <v>122</v>
      </c>
      <c r="F73" s="45"/>
      <c r="G73" s="101">
        <f>G74+G79</f>
        <v>317</v>
      </c>
      <c r="H73" s="101">
        <f>H74+H79</f>
        <v>225</v>
      </c>
      <c r="I73" s="130">
        <f>I74+I79</f>
        <v>225</v>
      </c>
    </row>
    <row r="74" spans="1:9" ht="43.5" customHeight="1">
      <c r="A74" s="79" t="s">
        <v>120</v>
      </c>
      <c r="B74" s="20">
        <v>902</v>
      </c>
      <c r="C74" s="45" t="s">
        <v>80</v>
      </c>
      <c r="D74" s="45" t="s">
        <v>83</v>
      </c>
      <c r="E74" s="45" t="s">
        <v>123</v>
      </c>
      <c r="F74" s="45"/>
      <c r="G74" s="101">
        <f>G75+G77</f>
        <v>210</v>
      </c>
      <c r="H74" s="101">
        <f>H75+H77</f>
        <v>210</v>
      </c>
      <c r="I74" s="130">
        <f>I75+I77</f>
        <v>210</v>
      </c>
    </row>
    <row r="75" spans="1:9" ht="39" customHeight="1">
      <c r="A75" s="79" t="s">
        <v>121</v>
      </c>
      <c r="B75" s="20">
        <v>902</v>
      </c>
      <c r="C75" s="45" t="s">
        <v>80</v>
      </c>
      <c r="D75" s="45" t="s">
        <v>83</v>
      </c>
      <c r="E75" s="45" t="s">
        <v>124</v>
      </c>
      <c r="F75" s="45"/>
      <c r="G75" s="101">
        <f>G76</f>
        <v>150</v>
      </c>
      <c r="H75" s="101">
        <f>H76</f>
        <v>150</v>
      </c>
      <c r="I75" s="130">
        <f>I76</f>
        <v>150</v>
      </c>
    </row>
    <row r="76" spans="1:9" ht="34.5" customHeight="1">
      <c r="A76" s="68" t="s">
        <v>109</v>
      </c>
      <c r="B76" s="12">
        <v>902</v>
      </c>
      <c r="C76" s="15" t="s">
        <v>80</v>
      </c>
      <c r="D76" s="15" t="s">
        <v>83</v>
      </c>
      <c r="E76" s="15" t="s">
        <v>124</v>
      </c>
      <c r="F76" s="15" t="s">
        <v>91</v>
      </c>
      <c r="G76" s="89">
        <v>150</v>
      </c>
      <c r="H76" s="89">
        <v>150</v>
      </c>
      <c r="I76" s="89">
        <v>150</v>
      </c>
    </row>
    <row r="77" spans="1:9" ht="44.25" customHeight="1">
      <c r="A77" s="79" t="s">
        <v>158</v>
      </c>
      <c r="B77" s="20">
        <v>902</v>
      </c>
      <c r="C77" s="45" t="s">
        <v>80</v>
      </c>
      <c r="D77" s="45" t="s">
        <v>83</v>
      </c>
      <c r="E77" s="45" t="s">
        <v>125</v>
      </c>
      <c r="F77" s="45"/>
      <c r="G77" s="83">
        <f>G78</f>
        <v>60</v>
      </c>
      <c r="H77" s="83">
        <f>H78</f>
        <v>60</v>
      </c>
      <c r="I77" s="83">
        <f>I78</f>
        <v>60</v>
      </c>
    </row>
    <row r="78" spans="1:9" ht="32.25" customHeight="1">
      <c r="A78" s="68" t="s">
        <v>109</v>
      </c>
      <c r="B78" s="20">
        <v>902</v>
      </c>
      <c r="C78" s="45" t="s">
        <v>80</v>
      </c>
      <c r="D78" s="45" t="s">
        <v>83</v>
      </c>
      <c r="E78" s="45" t="s">
        <v>125</v>
      </c>
      <c r="F78" s="45" t="s">
        <v>91</v>
      </c>
      <c r="G78" s="89">
        <v>60</v>
      </c>
      <c r="H78" s="89">
        <v>60</v>
      </c>
      <c r="I78" s="89">
        <v>60</v>
      </c>
    </row>
    <row r="79" spans="1:9" ht="47.25" customHeight="1">
      <c r="A79" s="79" t="s">
        <v>216</v>
      </c>
      <c r="B79" s="20">
        <v>902</v>
      </c>
      <c r="C79" s="45" t="s">
        <v>80</v>
      </c>
      <c r="D79" s="45" t="s">
        <v>83</v>
      </c>
      <c r="E79" s="45" t="s">
        <v>128</v>
      </c>
      <c r="F79" s="45"/>
      <c r="G79" s="83">
        <f>G80+G82</f>
        <v>107</v>
      </c>
      <c r="H79" s="83">
        <f>H80+H82</f>
        <v>15</v>
      </c>
      <c r="I79" s="83">
        <f>I80+I82</f>
        <v>15</v>
      </c>
    </row>
    <row r="80" spans="1:9" ht="41.25" customHeight="1">
      <c r="A80" s="79" t="s">
        <v>9</v>
      </c>
      <c r="B80" s="20">
        <v>902</v>
      </c>
      <c r="C80" s="45" t="s">
        <v>80</v>
      </c>
      <c r="D80" s="45" t="s">
        <v>83</v>
      </c>
      <c r="E80" s="45" t="s">
        <v>129</v>
      </c>
      <c r="F80" s="45"/>
      <c r="G80" s="83">
        <f>G81</f>
        <v>6</v>
      </c>
      <c r="H80" s="83">
        <f>H81</f>
        <v>10</v>
      </c>
      <c r="I80" s="83">
        <f>I81</f>
        <v>10</v>
      </c>
    </row>
    <row r="81" spans="1:9" ht="35.25" customHeight="1">
      <c r="A81" s="68" t="s">
        <v>109</v>
      </c>
      <c r="B81" s="20">
        <v>902</v>
      </c>
      <c r="C81" s="45" t="s">
        <v>80</v>
      </c>
      <c r="D81" s="45" t="s">
        <v>83</v>
      </c>
      <c r="E81" s="45" t="s">
        <v>129</v>
      </c>
      <c r="F81" s="45" t="s">
        <v>91</v>
      </c>
      <c r="G81" s="89">
        <f>10-4</f>
        <v>6</v>
      </c>
      <c r="H81" s="89">
        <v>10</v>
      </c>
      <c r="I81" s="89">
        <v>10</v>
      </c>
    </row>
    <row r="82" spans="1:9" ht="36" customHeight="1">
      <c r="A82" s="79" t="s">
        <v>10</v>
      </c>
      <c r="B82" s="20">
        <v>902</v>
      </c>
      <c r="C82" s="45" t="s">
        <v>80</v>
      </c>
      <c r="D82" s="45" t="s">
        <v>83</v>
      </c>
      <c r="E82" s="45" t="s">
        <v>130</v>
      </c>
      <c r="F82" s="45"/>
      <c r="G82" s="83">
        <f>G83</f>
        <v>101</v>
      </c>
      <c r="H82" s="83">
        <f>H83</f>
        <v>5</v>
      </c>
      <c r="I82" s="83">
        <f>I83</f>
        <v>5</v>
      </c>
    </row>
    <row r="83" spans="1:9" ht="35.25" customHeight="1">
      <c r="A83" s="68" t="s">
        <v>109</v>
      </c>
      <c r="B83" s="20">
        <v>902</v>
      </c>
      <c r="C83" s="45" t="s">
        <v>80</v>
      </c>
      <c r="D83" s="45" t="s">
        <v>83</v>
      </c>
      <c r="E83" s="45" t="s">
        <v>130</v>
      </c>
      <c r="F83" s="45" t="s">
        <v>91</v>
      </c>
      <c r="G83" s="89">
        <f>5+96</f>
        <v>101</v>
      </c>
      <c r="H83" s="89">
        <v>5</v>
      </c>
      <c r="I83" s="89">
        <v>5</v>
      </c>
    </row>
    <row r="84" spans="1:9" ht="33.75" customHeight="1">
      <c r="A84" s="71" t="s">
        <v>86</v>
      </c>
      <c r="B84" s="20">
        <v>902</v>
      </c>
      <c r="C84" s="45" t="s">
        <v>80</v>
      </c>
      <c r="D84" s="45" t="s">
        <v>83</v>
      </c>
      <c r="E84" s="45" t="s">
        <v>114</v>
      </c>
      <c r="F84" s="45"/>
      <c r="G84" s="101">
        <f t="shared" ref="G84:I85" si="9">G85</f>
        <v>10</v>
      </c>
      <c r="H84" s="101">
        <f t="shared" si="9"/>
        <v>10</v>
      </c>
      <c r="I84" s="130">
        <f t="shared" si="9"/>
        <v>10</v>
      </c>
    </row>
    <row r="85" spans="1:9" ht="33" customHeight="1">
      <c r="A85" s="70" t="s">
        <v>97</v>
      </c>
      <c r="B85" s="12">
        <v>902</v>
      </c>
      <c r="C85" s="15" t="s">
        <v>80</v>
      </c>
      <c r="D85" s="15" t="s">
        <v>83</v>
      </c>
      <c r="E85" s="15" t="s">
        <v>115</v>
      </c>
      <c r="F85" s="15"/>
      <c r="G85" s="96">
        <f t="shared" si="9"/>
        <v>10</v>
      </c>
      <c r="H85" s="96">
        <f t="shared" si="9"/>
        <v>10</v>
      </c>
      <c r="I85" s="83">
        <f t="shared" si="9"/>
        <v>10</v>
      </c>
    </row>
    <row r="86" spans="1:9" ht="35.25" customHeight="1">
      <c r="A86" s="87" t="s">
        <v>96</v>
      </c>
      <c r="B86" s="12">
        <v>902</v>
      </c>
      <c r="C86" s="15" t="s">
        <v>80</v>
      </c>
      <c r="D86" s="15" t="s">
        <v>83</v>
      </c>
      <c r="E86" s="15" t="s">
        <v>174</v>
      </c>
      <c r="F86" s="15"/>
      <c r="G86" s="96">
        <f>G87+G89</f>
        <v>10</v>
      </c>
      <c r="H86" s="96">
        <f>H87+H89</f>
        <v>10</v>
      </c>
      <c r="I86" s="83">
        <f>I87+I89</f>
        <v>10</v>
      </c>
    </row>
    <row r="87" spans="1:9" ht="64.5" customHeight="1">
      <c r="A87" s="73" t="s">
        <v>106</v>
      </c>
      <c r="B87" s="12">
        <v>902</v>
      </c>
      <c r="C87" s="15" t="s">
        <v>80</v>
      </c>
      <c r="D87" s="15" t="s">
        <v>83</v>
      </c>
      <c r="E87" s="15" t="s">
        <v>175</v>
      </c>
      <c r="F87" s="15"/>
      <c r="G87" s="83">
        <f>G88</f>
        <v>10</v>
      </c>
      <c r="H87" s="83">
        <f>H88</f>
        <v>10</v>
      </c>
      <c r="I87" s="83">
        <f>I88</f>
        <v>10</v>
      </c>
    </row>
    <row r="88" spans="1:9" ht="30" customHeight="1">
      <c r="A88" s="68" t="s">
        <v>109</v>
      </c>
      <c r="B88" s="12">
        <v>902</v>
      </c>
      <c r="C88" s="15" t="s">
        <v>80</v>
      </c>
      <c r="D88" s="15" t="s">
        <v>83</v>
      </c>
      <c r="E88" s="15" t="s">
        <v>175</v>
      </c>
      <c r="F88" s="15" t="s">
        <v>91</v>
      </c>
      <c r="G88" s="89">
        <v>10</v>
      </c>
      <c r="H88" s="89">
        <v>10</v>
      </c>
      <c r="I88" s="89">
        <v>10</v>
      </c>
    </row>
    <row r="89" spans="1:9" ht="30" customHeight="1">
      <c r="A89" s="70" t="s">
        <v>113</v>
      </c>
      <c r="B89" s="12">
        <v>902</v>
      </c>
      <c r="C89" s="15" t="s">
        <v>80</v>
      </c>
      <c r="D89" s="15" t="s">
        <v>83</v>
      </c>
      <c r="E89" s="15" t="s">
        <v>176</v>
      </c>
      <c r="F89" s="15"/>
      <c r="G89" s="83">
        <f>G90</f>
        <v>0</v>
      </c>
      <c r="H89" s="83">
        <f>H90</f>
        <v>0</v>
      </c>
      <c r="I89" s="83">
        <f>I90</f>
        <v>0</v>
      </c>
    </row>
    <row r="90" spans="1:9" ht="30" customHeight="1" thickBot="1">
      <c r="A90" s="68" t="s">
        <v>109</v>
      </c>
      <c r="B90" s="21">
        <v>902</v>
      </c>
      <c r="C90" s="52" t="s">
        <v>80</v>
      </c>
      <c r="D90" s="51" t="s">
        <v>83</v>
      </c>
      <c r="E90" s="52" t="s">
        <v>176</v>
      </c>
      <c r="F90" s="51" t="s">
        <v>91</v>
      </c>
      <c r="G90" s="90">
        <v>0</v>
      </c>
      <c r="H90" s="90">
        <v>0</v>
      </c>
      <c r="I90" s="89">
        <v>0</v>
      </c>
    </row>
    <row r="91" spans="1:9" ht="18.75" customHeight="1" thickBot="1">
      <c r="A91" s="9" t="s">
        <v>53</v>
      </c>
      <c r="B91" s="10">
        <v>902</v>
      </c>
      <c r="C91" s="22" t="s">
        <v>81</v>
      </c>
      <c r="D91" s="23" t="s">
        <v>73</v>
      </c>
      <c r="E91" s="22" t="s">
        <v>50</v>
      </c>
      <c r="F91" s="23" t="s">
        <v>50</v>
      </c>
      <c r="G91" s="100">
        <f>G92+G110</f>
        <v>7295.6</v>
      </c>
      <c r="H91" s="100">
        <f>H92+H110</f>
        <v>4424.8</v>
      </c>
      <c r="I91" s="129">
        <f>I92+I110</f>
        <v>4424.8</v>
      </c>
    </row>
    <row r="92" spans="1:9" ht="16.5" customHeight="1">
      <c r="A92" s="38" t="s">
        <v>67</v>
      </c>
      <c r="B92" s="24">
        <v>902</v>
      </c>
      <c r="C92" s="25" t="s">
        <v>81</v>
      </c>
      <c r="D92" s="26" t="s">
        <v>83</v>
      </c>
      <c r="E92" s="25" t="s">
        <v>50</v>
      </c>
      <c r="F92" s="26" t="s">
        <v>50</v>
      </c>
      <c r="G92" s="105">
        <f>G93+G108</f>
        <v>6235.6</v>
      </c>
      <c r="H92" s="105">
        <f>H93</f>
        <v>4424.8</v>
      </c>
      <c r="I92" s="133">
        <f>I93</f>
        <v>4424.8</v>
      </c>
    </row>
    <row r="93" spans="1:9" ht="96" customHeight="1">
      <c r="A93" s="37" t="s">
        <v>279</v>
      </c>
      <c r="B93" s="12">
        <v>902</v>
      </c>
      <c r="C93" s="15" t="s">
        <v>81</v>
      </c>
      <c r="D93" s="27" t="s">
        <v>83</v>
      </c>
      <c r="E93" s="15" t="s">
        <v>117</v>
      </c>
      <c r="F93" s="27" t="s">
        <v>50</v>
      </c>
      <c r="G93" s="96">
        <f>G94+G102+G105</f>
        <v>5292.6</v>
      </c>
      <c r="H93" s="96">
        <f>H94+H102+H105</f>
        <v>4424.8</v>
      </c>
      <c r="I93" s="96">
        <f>I94+I102+I105</f>
        <v>4424.8</v>
      </c>
    </row>
    <row r="94" spans="1:9" ht="52.5" customHeight="1">
      <c r="A94" s="142" t="s">
        <v>217</v>
      </c>
      <c r="B94" s="12">
        <v>902</v>
      </c>
      <c r="C94" s="15" t="s">
        <v>81</v>
      </c>
      <c r="D94" s="27" t="s">
        <v>83</v>
      </c>
      <c r="E94" s="15" t="s">
        <v>118</v>
      </c>
      <c r="F94" s="27"/>
      <c r="G94" s="96">
        <f>G95+G96+G99+G100+G101</f>
        <v>4450</v>
      </c>
      <c r="H94" s="96">
        <f>H95+H96+H99+H100+H101</f>
        <v>3250</v>
      </c>
      <c r="I94" s="96">
        <f>I95+I96+I99+I100+I101</f>
        <v>3250</v>
      </c>
    </row>
    <row r="95" spans="1:9" ht="52.5" customHeight="1">
      <c r="A95" s="142" t="s">
        <v>218</v>
      </c>
      <c r="B95" s="12">
        <v>902</v>
      </c>
      <c r="C95" s="15" t="s">
        <v>81</v>
      </c>
      <c r="D95" s="27" t="s">
        <v>83</v>
      </c>
      <c r="E95" s="15" t="s">
        <v>219</v>
      </c>
      <c r="F95" s="27" t="s">
        <v>91</v>
      </c>
      <c r="G95" s="96">
        <v>100</v>
      </c>
      <c r="H95" s="96">
        <v>100</v>
      </c>
      <c r="I95" s="83">
        <v>100</v>
      </c>
    </row>
    <row r="96" spans="1:9" ht="38.25" customHeight="1">
      <c r="A96" s="76" t="s">
        <v>220</v>
      </c>
      <c r="B96" s="12">
        <v>902</v>
      </c>
      <c r="C96" s="15" t="s">
        <v>81</v>
      </c>
      <c r="D96" s="27" t="s">
        <v>83</v>
      </c>
      <c r="E96" s="15" t="s">
        <v>126</v>
      </c>
      <c r="F96" s="27" t="s">
        <v>91</v>
      </c>
      <c r="G96" s="96">
        <f>G97</f>
        <v>2850</v>
      </c>
      <c r="H96" s="96">
        <f>H97</f>
        <v>2100</v>
      </c>
      <c r="I96" s="83">
        <f>I97</f>
        <v>2100</v>
      </c>
    </row>
    <row r="97" spans="1:9" ht="30.75" customHeight="1">
      <c r="A97" s="68" t="s">
        <v>109</v>
      </c>
      <c r="B97" s="12">
        <v>902</v>
      </c>
      <c r="C97" s="15" t="s">
        <v>81</v>
      </c>
      <c r="D97" s="27" t="s">
        <v>83</v>
      </c>
      <c r="E97" s="15" t="s">
        <v>126</v>
      </c>
      <c r="F97" s="15" t="s">
        <v>91</v>
      </c>
      <c r="G97" s="89">
        <f>1350+1500</f>
        <v>2850</v>
      </c>
      <c r="H97" s="89">
        <v>2100</v>
      </c>
      <c r="I97" s="89">
        <v>2100</v>
      </c>
    </row>
    <row r="98" spans="1:9" ht="30.75" customHeight="1">
      <c r="A98" s="76" t="s">
        <v>221</v>
      </c>
      <c r="B98" s="12">
        <v>902</v>
      </c>
      <c r="C98" s="15" t="s">
        <v>81</v>
      </c>
      <c r="D98" s="27" t="s">
        <v>83</v>
      </c>
      <c r="E98" s="15" t="s">
        <v>162</v>
      </c>
      <c r="F98" s="15"/>
      <c r="G98" s="89">
        <f>G99</f>
        <v>1050</v>
      </c>
      <c r="H98" s="89">
        <f>H99</f>
        <v>600</v>
      </c>
      <c r="I98" s="89">
        <f>I99</f>
        <v>600</v>
      </c>
    </row>
    <row r="99" spans="1:9" ht="30.75" customHeight="1">
      <c r="A99" s="68" t="s">
        <v>109</v>
      </c>
      <c r="B99" s="12">
        <v>902</v>
      </c>
      <c r="C99" s="15" t="s">
        <v>81</v>
      </c>
      <c r="D99" s="27" t="s">
        <v>83</v>
      </c>
      <c r="E99" s="15" t="s">
        <v>162</v>
      </c>
      <c r="F99" s="15" t="s">
        <v>91</v>
      </c>
      <c r="G99" s="89">
        <f>650+400</f>
        <v>1050</v>
      </c>
      <c r="H99" s="89">
        <v>600</v>
      </c>
      <c r="I99" s="89">
        <v>600</v>
      </c>
    </row>
    <row r="100" spans="1:9" ht="30.75" customHeight="1">
      <c r="A100" s="143" t="s">
        <v>222</v>
      </c>
      <c r="B100" s="12">
        <v>902</v>
      </c>
      <c r="C100" s="15" t="s">
        <v>81</v>
      </c>
      <c r="D100" s="27" t="s">
        <v>83</v>
      </c>
      <c r="E100" s="15" t="s">
        <v>223</v>
      </c>
      <c r="F100" s="27" t="s">
        <v>91</v>
      </c>
      <c r="G100" s="90">
        <v>350</v>
      </c>
      <c r="H100" s="90">
        <v>350</v>
      </c>
      <c r="I100" s="89">
        <v>350</v>
      </c>
    </row>
    <row r="101" spans="1:9" ht="30.75" customHeight="1">
      <c r="A101" s="143" t="s">
        <v>224</v>
      </c>
      <c r="B101" s="12">
        <v>902</v>
      </c>
      <c r="C101" s="15" t="s">
        <v>81</v>
      </c>
      <c r="D101" s="27" t="s">
        <v>83</v>
      </c>
      <c r="E101" s="15" t="s">
        <v>225</v>
      </c>
      <c r="F101" s="27" t="s">
        <v>91</v>
      </c>
      <c r="G101" s="90">
        <v>100</v>
      </c>
      <c r="H101" s="90">
        <v>100</v>
      </c>
      <c r="I101" s="89">
        <v>100</v>
      </c>
    </row>
    <row r="102" spans="1:9" ht="51.75" customHeight="1">
      <c r="A102" s="76" t="s">
        <v>226</v>
      </c>
      <c r="B102" s="12">
        <v>902</v>
      </c>
      <c r="C102" s="15" t="s">
        <v>81</v>
      </c>
      <c r="D102" s="27" t="s">
        <v>83</v>
      </c>
      <c r="E102" s="15" t="s">
        <v>127</v>
      </c>
      <c r="F102" s="27"/>
      <c r="G102" s="96">
        <f t="shared" ref="G102:I103" si="10">G103</f>
        <v>642.59999999999991</v>
      </c>
      <c r="H102" s="96">
        <f t="shared" si="10"/>
        <v>724.8</v>
      </c>
      <c r="I102" s="83">
        <f t="shared" si="10"/>
        <v>724.8</v>
      </c>
    </row>
    <row r="103" spans="1:9" ht="48.75" customHeight="1">
      <c r="A103" s="76" t="s">
        <v>271</v>
      </c>
      <c r="B103" s="12">
        <v>902</v>
      </c>
      <c r="C103" s="15" t="s">
        <v>81</v>
      </c>
      <c r="D103" s="27" t="s">
        <v>83</v>
      </c>
      <c r="E103" s="15" t="s">
        <v>197</v>
      </c>
      <c r="F103" s="27"/>
      <c r="G103" s="83">
        <f t="shared" si="10"/>
        <v>642.59999999999991</v>
      </c>
      <c r="H103" s="83">
        <f t="shared" si="10"/>
        <v>724.8</v>
      </c>
      <c r="I103" s="83">
        <f t="shared" si="10"/>
        <v>724.8</v>
      </c>
    </row>
    <row r="104" spans="1:9" ht="30.75" customHeight="1">
      <c r="A104" s="68" t="s">
        <v>109</v>
      </c>
      <c r="B104" s="12">
        <v>902</v>
      </c>
      <c r="C104" s="15" t="s">
        <v>81</v>
      </c>
      <c r="D104" s="27" t="s">
        <v>83</v>
      </c>
      <c r="E104" s="15" t="s">
        <v>197</v>
      </c>
      <c r="F104" s="15" t="s">
        <v>91</v>
      </c>
      <c r="G104" s="89">
        <f>474.8+250-82.2</f>
        <v>642.59999999999991</v>
      </c>
      <c r="H104" s="89">
        <f>474.8+250</f>
        <v>724.8</v>
      </c>
      <c r="I104" s="89">
        <f>474.8+250</f>
        <v>724.8</v>
      </c>
    </row>
    <row r="105" spans="1:9" ht="48" customHeight="1">
      <c r="A105" s="68" t="s">
        <v>227</v>
      </c>
      <c r="B105" s="12">
        <v>902</v>
      </c>
      <c r="C105" s="15" t="s">
        <v>81</v>
      </c>
      <c r="D105" s="27" t="s">
        <v>83</v>
      </c>
      <c r="E105" s="15" t="s">
        <v>228</v>
      </c>
      <c r="F105" s="27"/>
      <c r="G105" s="89">
        <f>G106+G107</f>
        <v>200</v>
      </c>
      <c r="H105" s="89">
        <f>H106+H107</f>
        <v>450</v>
      </c>
      <c r="I105" s="89">
        <f>I106+I107</f>
        <v>450</v>
      </c>
    </row>
    <row r="106" spans="1:9" ht="30.75" customHeight="1">
      <c r="A106" s="68" t="s">
        <v>229</v>
      </c>
      <c r="B106" s="12">
        <v>902</v>
      </c>
      <c r="C106" s="15" t="s">
        <v>81</v>
      </c>
      <c r="D106" s="27" t="s">
        <v>83</v>
      </c>
      <c r="E106" s="15" t="s">
        <v>231</v>
      </c>
      <c r="F106" s="27" t="s">
        <v>91</v>
      </c>
      <c r="G106" s="89">
        <v>200</v>
      </c>
      <c r="H106" s="89">
        <v>0</v>
      </c>
      <c r="I106" s="89">
        <v>0</v>
      </c>
    </row>
    <row r="107" spans="1:9" ht="30.75" customHeight="1">
      <c r="A107" s="68" t="s">
        <v>230</v>
      </c>
      <c r="B107" s="12">
        <v>902</v>
      </c>
      <c r="C107" s="15" t="s">
        <v>81</v>
      </c>
      <c r="D107" s="27" t="s">
        <v>83</v>
      </c>
      <c r="E107" s="15" t="s">
        <v>232</v>
      </c>
      <c r="F107" s="27" t="s">
        <v>91</v>
      </c>
      <c r="G107" s="89">
        <f>1000-1000</f>
        <v>0</v>
      </c>
      <c r="H107" s="89">
        <v>450</v>
      </c>
      <c r="I107" s="89">
        <v>450</v>
      </c>
    </row>
    <row r="108" spans="1:9" ht="57" customHeight="1">
      <c r="A108" s="77" t="s">
        <v>298</v>
      </c>
      <c r="B108" s="12">
        <v>902</v>
      </c>
      <c r="C108" s="15" t="s">
        <v>81</v>
      </c>
      <c r="D108" s="27" t="s">
        <v>83</v>
      </c>
      <c r="E108" s="15" t="s">
        <v>241</v>
      </c>
      <c r="F108" s="27"/>
      <c r="G108" s="96">
        <f>G109</f>
        <v>943</v>
      </c>
      <c r="H108" s="96">
        <f>H109</f>
        <v>0</v>
      </c>
      <c r="I108" s="83">
        <f>I109</f>
        <v>0</v>
      </c>
    </row>
    <row r="109" spans="1:9" ht="47.25" customHeight="1">
      <c r="A109" s="79" t="s">
        <v>299</v>
      </c>
      <c r="B109" s="12">
        <v>902</v>
      </c>
      <c r="C109" s="15" t="s">
        <v>81</v>
      </c>
      <c r="D109" s="27" t="s">
        <v>83</v>
      </c>
      <c r="E109" s="15" t="s">
        <v>300</v>
      </c>
      <c r="F109" s="15" t="s">
        <v>91</v>
      </c>
      <c r="G109" s="89">
        <f>123.9+819.1</f>
        <v>943</v>
      </c>
      <c r="H109" s="89">
        <v>0</v>
      </c>
      <c r="I109" s="89">
        <v>0</v>
      </c>
    </row>
    <row r="110" spans="1:9" s="115" customFormat="1" ht="24.75" customHeight="1">
      <c r="A110" s="111" t="s">
        <v>59</v>
      </c>
      <c r="B110" s="112">
        <v>902</v>
      </c>
      <c r="C110" s="113" t="s">
        <v>81</v>
      </c>
      <c r="D110" s="113" t="s">
        <v>70</v>
      </c>
      <c r="E110" s="113"/>
      <c r="F110" s="113"/>
      <c r="G110" s="114">
        <f t="shared" ref="G110:I114" si="11">G111</f>
        <v>1060</v>
      </c>
      <c r="H110" s="114">
        <f t="shared" si="11"/>
        <v>0</v>
      </c>
      <c r="I110" s="135">
        <f t="shared" si="11"/>
        <v>0</v>
      </c>
    </row>
    <row r="111" spans="1:9" ht="28.5" customHeight="1">
      <c r="A111" s="37" t="s">
        <v>86</v>
      </c>
      <c r="B111" s="12">
        <v>902</v>
      </c>
      <c r="C111" s="15" t="s">
        <v>81</v>
      </c>
      <c r="D111" s="15" t="s">
        <v>70</v>
      </c>
      <c r="E111" s="15" t="s">
        <v>114</v>
      </c>
      <c r="F111" s="15"/>
      <c r="G111" s="96">
        <f>G112+G116</f>
        <v>1060</v>
      </c>
      <c r="H111" s="96">
        <f t="shared" si="11"/>
        <v>0</v>
      </c>
      <c r="I111" s="83">
        <f t="shared" si="11"/>
        <v>0</v>
      </c>
    </row>
    <row r="112" spans="1:9" ht="36" customHeight="1">
      <c r="A112" s="69" t="s">
        <v>97</v>
      </c>
      <c r="B112" s="12">
        <v>902</v>
      </c>
      <c r="C112" s="15" t="s">
        <v>81</v>
      </c>
      <c r="D112" s="15" t="s">
        <v>70</v>
      </c>
      <c r="E112" s="15" t="s">
        <v>115</v>
      </c>
      <c r="F112" s="15"/>
      <c r="G112" s="96">
        <f t="shared" si="11"/>
        <v>200</v>
      </c>
      <c r="H112" s="96">
        <f t="shared" si="11"/>
        <v>0</v>
      </c>
      <c r="I112" s="83">
        <f t="shared" si="11"/>
        <v>0</v>
      </c>
    </row>
    <row r="113" spans="1:9" ht="35.25" customHeight="1">
      <c r="A113" s="37" t="s">
        <v>90</v>
      </c>
      <c r="B113" s="12">
        <v>902</v>
      </c>
      <c r="C113" s="15" t="s">
        <v>81</v>
      </c>
      <c r="D113" s="15" t="s">
        <v>70</v>
      </c>
      <c r="E113" s="15" t="s">
        <v>174</v>
      </c>
      <c r="F113" s="15"/>
      <c r="G113" s="96">
        <f t="shared" si="11"/>
        <v>200</v>
      </c>
      <c r="H113" s="96">
        <f t="shared" si="11"/>
        <v>0</v>
      </c>
      <c r="I113" s="83">
        <f t="shared" si="11"/>
        <v>0</v>
      </c>
    </row>
    <row r="114" spans="1:9" ht="28.5" customHeight="1">
      <c r="A114" s="37" t="s">
        <v>280</v>
      </c>
      <c r="B114" s="12">
        <v>902</v>
      </c>
      <c r="C114" s="15" t="s">
        <v>81</v>
      </c>
      <c r="D114" s="15" t="s">
        <v>70</v>
      </c>
      <c r="E114" s="15" t="s">
        <v>272</v>
      </c>
      <c r="F114" s="15" t="s">
        <v>91</v>
      </c>
      <c r="G114" s="96">
        <f t="shared" si="11"/>
        <v>200</v>
      </c>
      <c r="H114" s="96">
        <f t="shared" si="11"/>
        <v>0</v>
      </c>
      <c r="I114" s="83">
        <f t="shared" si="11"/>
        <v>0</v>
      </c>
    </row>
    <row r="115" spans="1:9" ht="35.25" customHeight="1">
      <c r="A115" s="68" t="s">
        <v>109</v>
      </c>
      <c r="B115" s="12">
        <v>902</v>
      </c>
      <c r="C115" s="15" t="s">
        <v>81</v>
      </c>
      <c r="D115" s="15" t="s">
        <v>70</v>
      </c>
      <c r="E115" s="15" t="s">
        <v>272</v>
      </c>
      <c r="F115" s="15" t="s">
        <v>91</v>
      </c>
      <c r="G115" s="96">
        <v>200</v>
      </c>
      <c r="H115" s="96">
        <v>0</v>
      </c>
      <c r="I115" s="83">
        <v>0</v>
      </c>
    </row>
    <row r="116" spans="1:9" ht="35.25" customHeight="1">
      <c r="A116" s="75" t="s">
        <v>199</v>
      </c>
      <c r="B116" s="21">
        <v>902</v>
      </c>
      <c r="C116" s="52" t="s">
        <v>81</v>
      </c>
      <c r="D116" s="51" t="s">
        <v>70</v>
      </c>
      <c r="E116" s="52" t="s">
        <v>200</v>
      </c>
      <c r="F116" s="51" t="s">
        <v>91</v>
      </c>
      <c r="G116" s="103">
        <v>860</v>
      </c>
      <c r="H116" s="103">
        <v>0</v>
      </c>
      <c r="I116" s="134">
        <v>0</v>
      </c>
    </row>
    <row r="117" spans="1:9" ht="16.5" thickBot="1">
      <c r="A117" s="47" t="s">
        <v>47</v>
      </c>
      <c r="B117" s="48">
        <v>902</v>
      </c>
      <c r="C117" s="49" t="s">
        <v>74</v>
      </c>
      <c r="D117" s="50" t="s">
        <v>73</v>
      </c>
      <c r="E117" s="49" t="s">
        <v>50</v>
      </c>
      <c r="F117" s="50" t="s">
        <v>50</v>
      </c>
      <c r="G117" s="106">
        <f>G118+G133+G151</f>
        <v>46085.100000000006</v>
      </c>
      <c r="H117" s="106">
        <f>H118+H133+H151</f>
        <v>21412</v>
      </c>
      <c r="I117" s="136">
        <f>I118+I133+I151</f>
        <v>14860</v>
      </c>
    </row>
    <row r="118" spans="1:9" ht="21" customHeight="1">
      <c r="A118" s="38" t="s">
        <v>40</v>
      </c>
      <c r="B118" s="11">
        <v>902</v>
      </c>
      <c r="C118" s="13" t="s">
        <v>74</v>
      </c>
      <c r="D118" s="14" t="s">
        <v>68</v>
      </c>
      <c r="E118" s="13"/>
      <c r="F118" s="14"/>
      <c r="G118" s="105">
        <f>G119+G126</f>
        <v>1963.8</v>
      </c>
      <c r="H118" s="105">
        <f>H119+H126</f>
        <v>158.80000000000001</v>
      </c>
      <c r="I118" s="133">
        <f>I119+I126</f>
        <v>158.9</v>
      </c>
    </row>
    <row r="119" spans="1:9" ht="81.75" customHeight="1">
      <c r="A119" s="37" t="s">
        <v>281</v>
      </c>
      <c r="B119" s="12">
        <v>902</v>
      </c>
      <c r="C119" s="15" t="s">
        <v>74</v>
      </c>
      <c r="D119" s="27" t="s">
        <v>68</v>
      </c>
      <c r="E119" s="15" t="s">
        <v>132</v>
      </c>
      <c r="F119" s="27"/>
      <c r="G119" s="96">
        <f>G120</f>
        <v>1791</v>
      </c>
      <c r="H119" s="96">
        <f>H120</f>
        <v>6</v>
      </c>
      <c r="I119" s="83">
        <f>I120</f>
        <v>6</v>
      </c>
    </row>
    <row r="120" spans="1:9" ht="36.75" customHeight="1">
      <c r="A120" s="76" t="s">
        <v>131</v>
      </c>
      <c r="B120" s="12">
        <v>902</v>
      </c>
      <c r="C120" s="15" t="s">
        <v>74</v>
      </c>
      <c r="D120" s="27" t="s">
        <v>68</v>
      </c>
      <c r="E120" s="15" t="s">
        <v>133</v>
      </c>
      <c r="F120" s="27"/>
      <c r="G120" s="96">
        <f>G121+G123+G125</f>
        <v>1791</v>
      </c>
      <c r="H120" s="96">
        <f>H121+H123</f>
        <v>6</v>
      </c>
      <c r="I120" s="83">
        <f>I121+I123</f>
        <v>6</v>
      </c>
    </row>
    <row r="121" spans="1:9" ht="39" customHeight="1">
      <c r="A121" s="76" t="s">
        <v>11</v>
      </c>
      <c r="B121" s="12">
        <v>902</v>
      </c>
      <c r="C121" s="15" t="s">
        <v>74</v>
      </c>
      <c r="D121" s="27" t="s">
        <v>68</v>
      </c>
      <c r="E121" s="15" t="s">
        <v>134</v>
      </c>
      <c r="F121" s="27"/>
      <c r="G121" s="96">
        <f>G122</f>
        <v>6</v>
      </c>
      <c r="H121" s="96">
        <f>H122</f>
        <v>6</v>
      </c>
      <c r="I121" s="83">
        <f>I122</f>
        <v>6</v>
      </c>
    </row>
    <row r="122" spans="1:9" ht="33.75" customHeight="1">
      <c r="A122" s="68" t="s">
        <v>109</v>
      </c>
      <c r="B122" s="12">
        <v>902</v>
      </c>
      <c r="C122" s="15" t="s">
        <v>74</v>
      </c>
      <c r="D122" s="27" t="s">
        <v>68</v>
      </c>
      <c r="E122" s="15" t="s">
        <v>134</v>
      </c>
      <c r="F122" s="15" t="s">
        <v>91</v>
      </c>
      <c r="G122" s="89">
        <v>6</v>
      </c>
      <c r="H122" s="89">
        <v>6</v>
      </c>
      <c r="I122" s="89">
        <v>6</v>
      </c>
    </row>
    <row r="123" spans="1:9" ht="31.5" customHeight="1">
      <c r="A123" s="72" t="s">
        <v>233</v>
      </c>
      <c r="B123" s="12">
        <v>902</v>
      </c>
      <c r="C123" s="15" t="s">
        <v>74</v>
      </c>
      <c r="D123" s="27" t="s">
        <v>68</v>
      </c>
      <c r="E123" s="15" t="s">
        <v>135</v>
      </c>
      <c r="F123" s="15"/>
      <c r="G123" s="83">
        <f>G124</f>
        <v>1600</v>
      </c>
      <c r="H123" s="83">
        <f>H124</f>
        <v>0</v>
      </c>
      <c r="I123" s="83">
        <f>I124</f>
        <v>0</v>
      </c>
    </row>
    <row r="124" spans="1:9" ht="31.5" customHeight="1">
      <c r="A124" s="68" t="s">
        <v>109</v>
      </c>
      <c r="B124" s="12">
        <v>902</v>
      </c>
      <c r="C124" s="15" t="s">
        <v>74</v>
      </c>
      <c r="D124" s="27" t="s">
        <v>68</v>
      </c>
      <c r="E124" s="15" t="s">
        <v>135</v>
      </c>
      <c r="F124" s="15" t="s">
        <v>91</v>
      </c>
      <c r="G124" s="89">
        <f>1800-200</f>
        <v>1600</v>
      </c>
      <c r="H124" s="89">
        <v>0</v>
      </c>
      <c r="I124" s="89">
        <v>0</v>
      </c>
    </row>
    <row r="125" spans="1:9" ht="31.5" customHeight="1">
      <c r="A125" s="147" t="s">
        <v>301</v>
      </c>
      <c r="B125" s="12">
        <v>902</v>
      </c>
      <c r="C125" s="15" t="s">
        <v>74</v>
      </c>
      <c r="D125" s="27" t="s">
        <v>68</v>
      </c>
      <c r="E125" s="15" t="s">
        <v>302</v>
      </c>
      <c r="F125" s="27" t="s">
        <v>91</v>
      </c>
      <c r="G125" s="90">
        <v>185</v>
      </c>
      <c r="H125" s="90">
        <v>0</v>
      </c>
      <c r="I125" s="89">
        <v>0</v>
      </c>
    </row>
    <row r="126" spans="1:9" ht="31.5" customHeight="1">
      <c r="A126" s="41" t="s">
        <v>86</v>
      </c>
      <c r="B126" s="12">
        <v>902</v>
      </c>
      <c r="C126" s="15" t="s">
        <v>74</v>
      </c>
      <c r="D126" s="27" t="s">
        <v>68</v>
      </c>
      <c r="E126" s="15" t="s">
        <v>114</v>
      </c>
      <c r="F126" s="27"/>
      <c r="G126" s="96">
        <f t="shared" ref="G126:I127" si="12">G127</f>
        <v>172.8</v>
      </c>
      <c r="H126" s="96">
        <f t="shared" si="12"/>
        <v>152.80000000000001</v>
      </c>
      <c r="I126" s="83">
        <f t="shared" si="12"/>
        <v>152.9</v>
      </c>
    </row>
    <row r="127" spans="1:9" ht="33" customHeight="1">
      <c r="A127" s="69" t="s">
        <v>97</v>
      </c>
      <c r="B127" s="12">
        <v>902</v>
      </c>
      <c r="C127" s="15" t="s">
        <v>74</v>
      </c>
      <c r="D127" s="27" t="s">
        <v>68</v>
      </c>
      <c r="E127" s="15" t="s">
        <v>115</v>
      </c>
      <c r="F127" s="27"/>
      <c r="G127" s="96">
        <f t="shared" si="12"/>
        <v>172.8</v>
      </c>
      <c r="H127" s="96">
        <f t="shared" si="12"/>
        <v>152.80000000000001</v>
      </c>
      <c r="I127" s="83">
        <f t="shared" si="12"/>
        <v>152.9</v>
      </c>
    </row>
    <row r="128" spans="1:9" ht="25.5" customHeight="1">
      <c r="A128" s="41" t="s">
        <v>90</v>
      </c>
      <c r="B128" s="12">
        <v>902</v>
      </c>
      <c r="C128" s="15" t="s">
        <v>74</v>
      </c>
      <c r="D128" s="27" t="s">
        <v>68</v>
      </c>
      <c r="E128" s="15" t="s">
        <v>174</v>
      </c>
      <c r="F128" s="27"/>
      <c r="G128" s="96">
        <f>G129+G131</f>
        <v>172.8</v>
      </c>
      <c r="H128" s="96">
        <f>H129+H131</f>
        <v>152.80000000000001</v>
      </c>
      <c r="I128" s="83">
        <f>I129+I131</f>
        <v>152.9</v>
      </c>
    </row>
    <row r="129" spans="1:9" ht="38.25" customHeight="1">
      <c r="A129" s="76" t="s">
        <v>148</v>
      </c>
      <c r="B129" s="12">
        <v>902</v>
      </c>
      <c r="C129" s="15" t="s">
        <v>74</v>
      </c>
      <c r="D129" s="27" t="s">
        <v>68</v>
      </c>
      <c r="E129" s="15" t="s">
        <v>177</v>
      </c>
      <c r="F129" s="27"/>
      <c r="G129" s="96">
        <f>G130</f>
        <v>2.8</v>
      </c>
      <c r="H129" s="96">
        <f>H130</f>
        <v>2.8</v>
      </c>
      <c r="I129" s="83">
        <f>I130</f>
        <v>2.9</v>
      </c>
    </row>
    <row r="130" spans="1:9" ht="33.75" customHeight="1">
      <c r="A130" s="68" t="s">
        <v>109</v>
      </c>
      <c r="B130" s="12">
        <v>902</v>
      </c>
      <c r="C130" s="15" t="s">
        <v>74</v>
      </c>
      <c r="D130" s="27" t="s">
        <v>68</v>
      </c>
      <c r="E130" s="15" t="s">
        <v>177</v>
      </c>
      <c r="F130" s="27" t="s">
        <v>91</v>
      </c>
      <c r="G130" s="96">
        <v>2.8</v>
      </c>
      <c r="H130" s="96">
        <v>2.8</v>
      </c>
      <c r="I130" s="83">
        <v>2.9</v>
      </c>
    </row>
    <row r="131" spans="1:9" ht="40.5" customHeight="1">
      <c r="A131" s="76" t="s">
        <v>149</v>
      </c>
      <c r="B131" s="12">
        <v>902</v>
      </c>
      <c r="C131" s="15" t="s">
        <v>74</v>
      </c>
      <c r="D131" s="27" t="s">
        <v>68</v>
      </c>
      <c r="E131" s="15" t="s">
        <v>178</v>
      </c>
      <c r="F131" s="27"/>
      <c r="G131" s="96">
        <f>G132</f>
        <v>170</v>
      </c>
      <c r="H131" s="96">
        <f>H132</f>
        <v>150</v>
      </c>
      <c r="I131" s="83">
        <f>I132</f>
        <v>150</v>
      </c>
    </row>
    <row r="132" spans="1:9" ht="31.5" customHeight="1">
      <c r="A132" s="67" t="s">
        <v>212</v>
      </c>
      <c r="B132" s="12">
        <v>902</v>
      </c>
      <c r="C132" s="15" t="s">
        <v>74</v>
      </c>
      <c r="D132" s="27" t="s">
        <v>68</v>
      </c>
      <c r="E132" s="15" t="s">
        <v>178</v>
      </c>
      <c r="F132" s="15" t="s">
        <v>91</v>
      </c>
      <c r="G132" s="89">
        <f>170</f>
        <v>170</v>
      </c>
      <c r="H132" s="89">
        <v>150</v>
      </c>
      <c r="I132" s="89">
        <v>150</v>
      </c>
    </row>
    <row r="133" spans="1:9" ht="22.5" customHeight="1">
      <c r="A133" s="42" t="s">
        <v>54</v>
      </c>
      <c r="B133" s="28">
        <v>902</v>
      </c>
      <c r="C133" s="29" t="s">
        <v>74</v>
      </c>
      <c r="D133" s="30" t="s">
        <v>75</v>
      </c>
      <c r="E133" s="29" t="s">
        <v>50</v>
      </c>
      <c r="F133" s="30"/>
      <c r="G133" s="96">
        <f>G134+G141</f>
        <v>27688.300000000003</v>
      </c>
      <c r="H133" s="96">
        <f>H134+H141</f>
        <v>14218.2</v>
      </c>
      <c r="I133" s="83">
        <f>I134+I141</f>
        <v>7666.0999999999995</v>
      </c>
    </row>
    <row r="134" spans="1:9" ht="77.25" customHeight="1">
      <c r="A134" s="37" t="s">
        <v>282</v>
      </c>
      <c r="B134" s="12">
        <v>902</v>
      </c>
      <c r="C134" s="15" t="s">
        <v>74</v>
      </c>
      <c r="D134" s="27" t="s">
        <v>75</v>
      </c>
      <c r="E134" s="15" t="s">
        <v>136</v>
      </c>
      <c r="F134" s="27"/>
      <c r="G134" s="96">
        <f>G135</f>
        <v>25216.400000000001</v>
      </c>
      <c r="H134" s="96">
        <f>H135</f>
        <v>13453.2</v>
      </c>
      <c r="I134" s="83">
        <f>I135</f>
        <v>6951.0999999999995</v>
      </c>
    </row>
    <row r="135" spans="1:9" ht="36" customHeight="1">
      <c r="A135" s="80" t="s">
        <v>157</v>
      </c>
      <c r="B135" s="12">
        <v>902</v>
      </c>
      <c r="C135" s="15" t="s">
        <v>74</v>
      </c>
      <c r="D135" s="27" t="s">
        <v>75</v>
      </c>
      <c r="E135" s="15" t="s">
        <v>12</v>
      </c>
      <c r="F135" s="27"/>
      <c r="G135" s="96">
        <f>G136+G138+G139+G140</f>
        <v>25216.400000000001</v>
      </c>
      <c r="H135" s="96">
        <f>H136+H138+H139+H140</f>
        <v>13453.2</v>
      </c>
      <c r="I135" s="96">
        <f>I136+I138+I139+I140</f>
        <v>6951.0999999999995</v>
      </c>
    </row>
    <row r="136" spans="1:9" ht="36" customHeight="1">
      <c r="A136" s="144" t="s">
        <v>234</v>
      </c>
      <c r="B136" s="12">
        <v>902</v>
      </c>
      <c r="C136" s="15" t="s">
        <v>74</v>
      </c>
      <c r="D136" s="27" t="s">
        <v>75</v>
      </c>
      <c r="E136" s="15" t="s">
        <v>235</v>
      </c>
      <c r="F136" s="27"/>
      <c r="G136" s="96">
        <f>G137</f>
        <v>526.20000000000005</v>
      </c>
      <c r="H136" s="96">
        <f>H137</f>
        <v>526.20000000000005</v>
      </c>
      <c r="I136" s="83">
        <f>I137</f>
        <v>526.20000000000005</v>
      </c>
    </row>
    <row r="137" spans="1:9" ht="36" customHeight="1">
      <c r="A137" s="68" t="s">
        <v>109</v>
      </c>
      <c r="B137" s="12">
        <v>902</v>
      </c>
      <c r="C137" s="15" t="s">
        <v>74</v>
      </c>
      <c r="D137" s="27" t="s">
        <v>75</v>
      </c>
      <c r="E137" s="15" t="s">
        <v>235</v>
      </c>
      <c r="F137" s="15" t="s">
        <v>91</v>
      </c>
      <c r="G137" s="89">
        <v>526.20000000000005</v>
      </c>
      <c r="H137" s="89">
        <v>526.20000000000005</v>
      </c>
      <c r="I137" s="89">
        <v>526.20000000000005</v>
      </c>
    </row>
    <row r="138" spans="1:9" ht="24.75" customHeight="1">
      <c r="A138" s="41" t="s">
        <v>111</v>
      </c>
      <c r="B138" s="20">
        <v>902</v>
      </c>
      <c r="C138" s="45" t="s">
        <v>74</v>
      </c>
      <c r="D138" s="46" t="s">
        <v>75</v>
      </c>
      <c r="E138" s="45" t="s">
        <v>13</v>
      </c>
      <c r="F138" s="45" t="s">
        <v>110</v>
      </c>
      <c r="G138" s="89">
        <f>3000-2335-305-58.5</f>
        <v>301.5</v>
      </c>
      <c r="H138" s="89">
        <f>3000-340-635-338.8-484.2</f>
        <v>1202</v>
      </c>
      <c r="I138" s="89">
        <f>3000-347.5</f>
        <v>2652.5</v>
      </c>
    </row>
    <row r="139" spans="1:9" ht="126" customHeight="1">
      <c r="A139" s="41" t="s">
        <v>202</v>
      </c>
      <c r="B139" s="20">
        <v>902</v>
      </c>
      <c r="C139" s="45" t="s">
        <v>74</v>
      </c>
      <c r="D139" s="46" t="s">
        <v>75</v>
      </c>
      <c r="E139" s="45" t="s">
        <v>201</v>
      </c>
      <c r="F139" s="15"/>
      <c r="G139" s="90">
        <f>860.3+6850+993+3724.1+203.8</f>
        <v>12631.199999999999</v>
      </c>
      <c r="H139" s="90">
        <f>491+340+3009+338.8</f>
        <v>4178.8</v>
      </c>
      <c r="I139" s="89">
        <f>4416+347.5+3424.9-4416</f>
        <v>3772.3999999999996</v>
      </c>
    </row>
    <row r="140" spans="1:9" ht="86.25" customHeight="1">
      <c r="A140" s="41" t="s">
        <v>273</v>
      </c>
      <c r="B140" s="20">
        <v>902</v>
      </c>
      <c r="C140" s="45" t="s">
        <v>74</v>
      </c>
      <c r="D140" s="46" t="s">
        <v>75</v>
      </c>
      <c r="E140" s="45" t="s">
        <v>203</v>
      </c>
      <c r="F140" s="27" t="s">
        <v>110</v>
      </c>
      <c r="G140" s="90">
        <f>350+3065+535.1+7596+211.4</f>
        <v>11757.5</v>
      </c>
      <c r="H140" s="90">
        <f>6427+635+484.2</f>
        <v>7546.2</v>
      </c>
      <c r="I140" s="89">
        <v>0</v>
      </c>
    </row>
    <row r="141" spans="1:9" ht="35.25" customHeight="1">
      <c r="A141" s="41" t="s">
        <v>89</v>
      </c>
      <c r="B141" s="12">
        <v>902</v>
      </c>
      <c r="C141" s="15" t="s">
        <v>74</v>
      </c>
      <c r="D141" s="27" t="s">
        <v>75</v>
      </c>
      <c r="E141" s="15" t="s">
        <v>114</v>
      </c>
      <c r="F141" s="27"/>
      <c r="G141" s="96">
        <f t="shared" ref="G141:I142" si="13">G142</f>
        <v>2471.9</v>
      </c>
      <c r="H141" s="96">
        <f t="shared" si="13"/>
        <v>765</v>
      </c>
      <c r="I141" s="83">
        <f t="shared" si="13"/>
        <v>715</v>
      </c>
    </row>
    <row r="142" spans="1:9" ht="33.75" customHeight="1">
      <c r="A142" s="69" t="s">
        <v>97</v>
      </c>
      <c r="B142" s="12">
        <v>902</v>
      </c>
      <c r="C142" s="15" t="s">
        <v>74</v>
      </c>
      <c r="D142" s="27" t="s">
        <v>75</v>
      </c>
      <c r="E142" s="15" t="s">
        <v>115</v>
      </c>
      <c r="F142" s="27"/>
      <c r="G142" s="96">
        <f>G143+G150</f>
        <v>2471.9</v>
      </c>
      <c r="H142" s="96">
        <f t="shared" si="13"/>
        <v>765</v>
      </c>
      <c r="I142" s="83">
        <f t="shared" si="13"/>
        <v>715</v>
      </c>
    </row>
    <row r="143" spans="1:9" ht="21.75" customHeight="1">
      <c r="A143" s="41" t="s">
        <v>90</v>
      </c>
      <c r="B143" s="12">
        <v>902</v>
      </c>
      <c r="C143" s="15" t="s">
        <v>74</v>
      </c>
      <c r="D143" s="27" t="s">
        <v>75</v>
      </c>
      <c r="E143" s="15" t="s">
        <v>174</v>
      </c>
      <c r="F143" s="27"/>
      <c r="G143" s="96">
        <f>G144+G146+G148</f>
        <v>2364.9</v>
      </c>
      <c r="H143" s="96">
        <f>H144+H146+H148</f>
        <v>765</v>
      </c>
      <c r="I143" s="83">
        <f>I144+I146+I148</f>
        <v>715</v>
      </c>
    </row>
    <row r="144" spans="1:9" ht="37.5" customHeight="1">
      <c r="A144" s="76" t="s">
        <v>150</v>
      </c>
      <c r="B144" s="12">
        <v>902</v>
      </c>
      <c r="C144" s="15" t="s">
        <v>74</v>
      </c>
      <c r="D144" s="27" t="s">
        <v>75</v>
      </c>
      <c r="E144" s="15" t="s">
        <v>179</v>
      </c>
      <c r="F144" s="27"/>
      <c r="G144" s="96">
        <f>G145</f>
        <v>65</v>
      </c>
      <c r="H144" s="96">
        <f>H145</f>
        <v>65</v>
      </c>
      <c r="I144" s="83">
        <f>I145</f>
        <v>65</v>
      </c>
    </row>
    <row r="145" spans="1:9" ht="33.75" customHeight="1">
      <c r="A145" s="68" t="s">
        <v>109</v>
      </c>
      <c r="B145" s="12">
        <v>902</v>
      </c>
      <c r="C145" s="15" t="s">
        <v>74</v>
      </c>
      <c r="D145" s="27" t="s">
        <v>75</v>
      </c>
      <c r="E145" s="15" t="s">
        <v>179</v>
      </c>
      <c r="F145" s="15" t="s">
        <v>91</v>
      </c>
      <c r="G145" s="89">
        <v>65</v>
      </c>
      <c r="H145" s="89">
        <v>65</v>
      </c>
      <c r="I145" s="89">
        <v>65</v>
      </c>
    </row>
    <row r="146" spans="1:9" ht="33" customHeight="1">
      <c r="A146" s="85" t="s">
        <v>151</v>
      </c>
      <c r="B146" s="12">
        <v>902</v>
      </c>
      <c r="C146" s="15" t="s">
        <v>74</v>
      </c>
      <c r="D146" s="27" t="s">
        <v>75</v>
      </c>
      <c r="E146" s="15" t="s">
        <v>180</v>
      </c>
      <c r="F146" s="27"/>
      <c r="G146" s="96">
        <f>G147</f>
        <v>2049.9</v>
      </c>
      <c r="H146" s="96">
        <f>H147</f>
        <v>650</v>
      </c>
      <c r="I146" s="83">
        <f>I147</f>
        <v>650</v>
      </c>
    </row>
    <row r="147" spans="1:9" ht="33.75" customHeight="1">
      <c r="A147" s="68" t="s">
        <v>109</v>
      </c>
      <c r="B147" s="12">
        <v>902</v>
      </c>
      <c r="C147" s="15" t="s">
        <v>74</v>
      </c>
      <c r="D147" s="27" t="s">
        <v>75</v>
      </c>
      <c r="E147" s="15" t="s">
        <v>180</v>
      </c>
      <c r="F147" s="27" t="s">
        <v>91</v>
      </c>
      <c r="G147" s="90">
        <f>650+1800-535.1+135</f>
        <v>2049.9</v>
      </c>
      <c r="H147" s="90">
        <v>650</v>
      </c>
      <c r="I147" s="89">
        <v>650</v>
      </c>
    </row>
    <row r="148" spans="1:9" ht="34.5" customHeight="1">
      <c r="A148" s="85" t="s">
        <v>152</v>
      </c>
      <c r="B148" s="12">
        <v>902</v>
      </c>
      <c r="C148" s="15" t="s">
        <v>74</v>
      </c>
      <c r="D148" s="27" t="s">
        <v>75</v>
      </c>
      <c r="E148" s="15" t="s">
        <v>181</v>
      </c>
      <c r="F148" s="27"/>
      <c r="G148" s="96">
        <f>G149</f>
        <v>250</v>
      </c>
      <c r="H148" s="96">
        <f>H149</f>
        <v>50</v>
      </c>
      <c r="I148" s="83">
        <f>I149</f>
        <v>0</v>
      </c>
    </row>
    <row r="149" spans="1:9" ht="33.75" customHeight="1">
      <c r="A149" s="68" t="s">
        <v>109</v>
      </c>
      <c r="B149" s="12">
        <v>902</v>
      </c>
      <c r="C149" s="15" t="s">
        <v>74</v>
      </c>
      <c r="D149" s="27" t="s">
        <v>75</v>
      </c>
      <c r="E149" s="15" t="s">
        <v>181</v>
      </c>
      <c r="F149" s="27" t="s">
        <v>91</v>
      </c>
      <c r="G149" s="90">
        <v>250</v>
      </c>
      <c r="H149" s="90">
        <v>50</v>
      </c>
      <c r="I149" s="89">
        <v>0</v>
      </c>
    </row>
    <row r="150" spans="1:9" ht="33.75" customHeight="1">
      <c r="A150" s="75" t="s">
        <v>199</v>
      </c>
      <c r="B150" s="12">
        <v>902</v>
      </c>
      <c r="C150" s="15" t="s">
        <v>74</v>
      </c>
      <c r="D150" s="27" t="s">
        <v>75</v>
      </c>
      <c r="E150" s="15" t="s">
        <v>200</v>
      </c>
      <c r="F150" s="27" t="s">
        <v>91</v>
      </c>
      <c r="G150" s="90">
        <f>77+30</f>
        <v>107</v>
      </c>
      <c r="H150" s="90">
        <v>0</v>
      </c>
      <c r="I150" s="89">
        <v>0</v>
      </c>
    </row>
    <row r="151" spans="1:9" ht="21" customHeight="1">
      <c r="A151" s="42" t="s">
        <v>55</v>
      </c>
      <c r="B151" s="12">
        <v>902</v>
      </c>
      <c r="C151" s="15" t="s">
        <v>74</v>
      </c>
      <c r="D151" s="27" t="s">
        <v>80</v>
      </c>
      <c r="E151" s="29"/>
      <c r="F151" s="30"/>
      <c r="G151" s="96">
        <f>G152+G198+G205+G195</f>
        <v>16433</v>
      </c>
      <c r="H151" s="96">
        <f>H152+H198+H205</f>
        <v>7035</v>
      </c>
      <c r="I151" s="83">
        <f>I152+I198+I205</f>
        <v>7035</v>
      </c>
    </row>
    <row r="152" spans="1:9" ht="81" customHeight="1">
      <c r="A152" s="37" t="s">
        <v>283</v>
      </c>
      <c r="B152" s="12">
        <v>902</v>
      </c>
      <c r="C152" s="15" t="s">
        <v>74</v>
      </c>
      <c r="D152" s="27" t="s">
        <v>80</v>
      </c>
      <c r="E152" s="15" t="s">
        <v>14</v>
      </c>
      <c r="F152" s="27"/>
      <c r="G152" s="96">
        <f>G153+G164+G168+G183</f>
        <v>10555.4</v>
      </c>
      <c r="H152" s="96">
        <f>H153+H164+H168+H183</f>
        <v>6317.7</v>
      </c>
      <c r="I152" s="83">
        <f>I153+I164+I168+I183</f>
        <v>6735</v>
      </c>
    </row>
    <row r="153" spans="1:9" ht="114.75" customHeight="1">
      <c r="A153" s="37" t="s">
        <v>284</v>
      </c>
      <c r="B153" s="12">
        <v>902</v>
      </c>
      <c r="C153" s="15" t="s">
        <v>74</v>
      </c>
      <c r="D153" s="27" t="s">
        <v>80</v>
      </c>
      <c r="E153" s="15" t="s">
        <v>15</v>
      </c>
      <c r="F153" s="27"/>
      <c r="G153" s="96">
        <f>G154+G161</f>
        <v>2888</v>
      </c>
      <c r="H153" s="96">
        <f>H154+H161</f>
        <v>2935</v>
      </c>
      <c r="I153" s="83">
        <f>I154+I161</f>
        <v>2935</v>
      </c>
    </row>
    <row r="154" spans="1:9" ht="39.75" customHeight="1">
      <c r="A154" s="82" t="s">
        <v>153</v>
      </c>
      <c r="B154" s="12">
        <v>902</v>
      </c>
      <c r="C154" s="15" t="s">
        <v>74</v>
      </c>
      <c r="D154" s="27" t="s">
        <v>80</v>
      </c>
      <c r="E154" s="15" t="s">
        <v>16</v>
      </c>
      <c r="F154" s="27"/>
      <c r="G154" s="96">
        <f>G155+G157+G159</f>
        <v>2800</v>
      </c>
      <c r="H154" s="96">
        <f>H155+H157+H159</f>
        <v>2550</v>
      </c>
      <c r="I154" s="83">
        <f>I155+I157+I159</f>
        <v>2550</v>
      </c>
    </row>
    <row r="155" spans="1:9" ht="39" customHeight="1">
      <c r="A155" s="81" t="s">
        <v>17</v>
      </c>
      <c r="B155" s="12">
        <v>902</v>
      </c>
      <c r="C155" s="15" t="s">
        <v>74</v>
      </c>
      <c r="D155" s="27" t="s">
        <v>80</v>
      </c>
      <c r="E155" s="15" t="s">
        <v>18</v>
      </c>
      <c r="F155" s="27"/>
      <c r="G155" s="96">
        <f>G156</f>
        <v>300</v>
      </c>
      <c r="H155" s="96">
        <f>H156</f>
        <v>300</v>
      </c>
      <c r="I155" s="83">
        <f>I156</f>
        <v>300</v>
      </c>
    </row>
    <row r="156" spans="1:9" ht="33.75" customHeight="1">
      <c r="A156" s="68" t="s">
        <v>109</v>
      </c>
      <c r="B156" s="12">
        <v>902</v>
      </c>
      <c r="C156" s="15" t="s">
        <v>74</v>
      </c>
      <c r="D156" s="27" t="s">
        <v>80</v>
      </c>
      <c r="E156" s="15" t="s">
        <v>18</v>
      </c>
      <c r="F156" s="15" t="s">
        <v>91</v>
      </c>
      <c r="G156" s="89">
        <v>300</v>
      </c>
      <c r="H156" s="89">
        <v>300</v>
      </c>
      <c r="I156" s="89">
        <v>300</v>
      </c>
    </row>
    <row r="157" spans="1:9" ht="39.75" customHeight="1">
      <c r="A157" s="81" t="s">
        <v>154</v>
      </c>
      <c r="B157" s="12">
        <v>902</v>
      </c>
      <c r="C157" s="15" t="s">
        <v>74</v>
      </c>
      <c r="D157" s="27" t="s">
        <v>80</v>
      </c>
      <c r="E157" s="15" t="s">
        <v>19</v>
      </c>
      <c r="F157" s="15"/>
      <c r="G157" s="83">
        <f>G158</f>
        <v>100</v>
      </c>
      <c r="H157" s="83">
        <f>H158</f>
        <v>50</v>
      </c>
      <c r="I157" s="83">
        <f>I158</f>
        <v>50</v>
      </c>
    </row>
    <row r="158" spans="1:9" ht="31.5">
      <c r="A158" s="68" t="s">
        <v>109</v>
      </c>
      <c r="B158" s="12">
        <v>902</v>
      </c>
      <c r="C158" s="15" t="s">
        <v>74</v>
      </c>
      <c r="D158" s="27" t="s">
        <v>80</v>
      </c>
      <c r="E158" s="15" t="s">
        <v>19</v>
      </c>
      <c r="F158" s="15" t="s">
        <v>91</v>
      </c>
      <c r="G158" s="89">
        <v>100</v>
      </c>
      <c r="H158" s="89">
        <v>50</v>
      </c>
      <c r="I158" s="89">
        <v>50</v>
      </c>
    </row>
    <row r="159" spans="1:9" ht="30" customHeight="1">
      <c r="A159" s="81" t="s">
        <v>155</v>
      </c>
      <c r="B159" s="12">
        <v>902</v>
      </c>
      <c r="C159" s="15" t="s">
        <v>74</v>
      </c>
      <c r="D159" s="27" t="s">
        <v>80</v>
      </c>
      <c r="E159" s="15" t="s">
        <v>20</v>
      </c>
      <c r="F159" s="15"/>
      <c r="G159" s="83">
        <f>G160</f>
        <v>2400</v>
      </c>
      <c r="H159" s="83">
        <f>H160</f>
        <v>2200</v>
      </c>
      <c r="I159" s="83">
        <f>I160</f>
        <v>2200</v>
      </c>
    </row>
    <row r="160" spans="1:9" ht="30.75" customHeight="1">
      <c r="A160" s="67" t="s">
        <v>109</v>
      </c>
      <c r="B160" s="12">
        <v>902</v>
      </c>
      <c r="C160" s="15" t="s">
        <v>74</v>
      </c>
      <c r="D160" s="27" t="s">
        <v>80</v>
      </c>
      <c r="E160" s="15" t="s">
        <v>20</v>
      </c>
      <c r="F160" s="15" t="s">
        <v>91</v>
      </c>
      <c r="G160" s="89">
        <v>2400</v>
      </c>
      <c r="H160" s="89">
        <v>2200</v>
      </c>
      <c r="I160" s="89">
        <v>2200</v>
      </c>
    </row>
    <row r="161" spans="1:9" ht="30.75" customHeight="1">
      <c r="A161" s="37" t="s">
        <v>294</v>
      </c>
      <c r="B161" s="12">
        <v>902</v>
      </c>
      <c r="C161" s="15" t="s">
        <v>74</v>
      </c>
      <c r="D161" s="27" t="s">
        <v>80</v>
      </c>
      <c r="E161" s="15" t="s">
        <v>21</v>
      </c>
      <c r="F161" s="15"/>
      <c r="G161" s="83">
        <f t="shared" ref="G161:I162" si="14">G162</f>
        <v>88</v>
      </c>
      <c r="H161" s="83">
        <f t="shared" si="14"/>
        <v>385</v>
      </c>
      <c r="I161" s="83">
        <f t="shared" si="14"/>
        <v>385</v>
      </c>
    </row>
    <row r="162" spans="1:9" ht="45" customHeight="1">
      <c r="A162" s="37" t="s">
        <v>295</v>
      </c>
      <c r="B162" s="12">
        <v>902</v>
      </c>
      <c r="C162" s="15" t="s">
        <v>74</v>
      </c>
      <c r="D162" s="27" t="s">
        <v>80</v>
      </c>
      <c r="E162" s="15" t="s">
        <v>22</v>
      </c>
      <c r="F162" s="15"/>
      <c r="G162" s="83">
        <f t="shared" si="14"/>
        <v>88</v>
      </c>
      <c r="H162" s="83">
        <f>H163</f>
        <v>385</v>
      </c>
      <c r="I162" s="83">
        <f>I163</f>
        <v>385</v>
      </c>
    </row>
    <row r="163" spans="1:9" ht="27.75" customHeight="1">
      <c r="A163" s="68" t="s">
        <v>109</v>
      </c>
      <c r="B163" s="12">
        <v>902</v>
      </c>
      <c r="C163" s="15" t="s">
        <v>74</v>
      </c>
      <c r="D163" s="27" t="s">
        <v>80</v>
      </c>
      <c r="E163" s="15" t="s">
        <v>22</v>
      </c>
      <c r="F163" s="15" t="s">
        <v>91</v>
      </c>
      <c r="G163" s="89">
        <f>385-297</f>
        <v>88</v>
      </c>
      <c r="H163" s="89">
        <f>500-115</f>
        <v>385</v>
      </c>
      <c r="I163" s="89">
        <f>500-115</f>
        <v>385</v>
      </c>
    </row>
    <row r="164" spans="1:9" ht="125.25" customHeight="1">
      <c r="A164" s="37" t="s">
        <v>285</v>
      </c>
      <c r="B164" s="16">
        <v>902</v>
      </c>
      <c r="C164" s="17" t="s">
        <v>74</v>
      </c>
      <c r="D164" s="31" t="s">
        <v>80</v>
      </c>
      <c r="E164" s="15" t="s">
        <v>23</v>
      </c>
      <c r="F164" s="31"/>
      <c r="G164" s="102">
        <f t="shared" ref="G164:I166" si="15">G165</f>
        <v>15</v>
      </c>
      <c r="H164" s="102">
        <f t="shared" si="15"/>
        <v>15</v>
      </c>
      <c r="I164" s="131">
        <f t="shared" si="15"/>
        <v>15</v>
      </c>
    </row>
    <row r="165" spans="1:9" ht="48.75" customHeight="1">
      <c r="A165" s="82" t="s">
        <v>236</v>
      </c>
      <c r="B165" s="16">
        <v>902</v>
      </c>
      <c r="C165" s="17" t="s">
        <v>74</v>
      </c>
      <c r="D165" s="31" t="s">
        <v>80</v>
      </c>
      <c r="E165" s="15" t="s">
        <v>24</v>
      </c>
      <c r="F165" s="31"/>
      <c r="G165" s="102">
        <f t="shared" si="15"/>
        <v>15</v>
      </c>
      <c r="H165" s="102">
        <f t="shared" si="15"/>
        <v>15</v>
      </c>
      <c r="I165" s="131">
        <f t="shared" si="15"/>
        <v>15</v>
      </c>
    </row>
    <row r="166" spans="1:9" ht="41.25" customHeight="1">
      <c r="A166" s="81" t="s">
        <v>237</v>
      </c>
      <c r="B166" s="16">
        <v>902</v>
      </c>
      <c r="C166" s="17" t="s">
        <v>74</v>
      </c>
      <c r="D166" s="31" t="s">
        <v>80</v>
      </c>
      <c r="E166" s="15" t="s">
        <v>238</v>
      </c>
      <c r="F166" s="31"/>
      <c r="G166" s="102">
        <f t="shared" si="15"/>
        <v>15</v>
      </c>
      <c r="H166" s="102">
        <f t="shared" si="15"/>
        <v>15</v>
      </c>
      <c r="I166" s="131">
        <f t="shared" si="15"/>
        <v>15</v>
      </c>
    </row>
    <row r="167" spans="1:9" ht="32.25" customHeight="1">
      <c r="A167" s="68" t="s">
        <v>109</v>
      </c>
      <c r="B167" s="16">
        <v>902</v>
      </c>
      <c r="C167" s="17" t="s">
        <v>74</v>
      </c>
      <c r="D167" s="31" t="s">
        <v>80</v>
      </c>
      <c r="E167" s="15" t="s">
        <v>238</v>
      </c>
      <c r="F167" s="15" t="s">
        <v>91</v>
      </c>
      <c r="G167" s="89">
        <v>15</v>
      </c>
      <c r="H167" s="89">
        <v>15</v>
      </c>
      <c r="I167" s="89">
        <v>15</v>
      </c>
    </row>
    <row r="168" spans="1:9" ht="111" customHeight="1">
      <c r="A168" s="37" t="s">
        <v>286</v>
      </c>
      <c r="B168" s="12">
        <v>902</v>
      </c>
      <c r="C168" s="15" t="s">
        <v>74</v>
      </c>
      <c r="D168" s="15" t="s">
        <v>80</v>
      </c>
      <c r="E168" s="15" t="s">
        <v>25</v>
      </c>
      <c r="F168" s="15"/>
      <c r="G168" s="83">
        <f>G169+G180</f>
        <v>1632.4</v>
      </c>
      <c r="H168" s="83">
        <f>H169+H180</f>
        <v>1585</v>
      </c>
      <c r="I168" s="83">
        <f>I169+I180</f>
        <v>1585</v>
      </c>
    </row>
    <row r="169" spans="1:9" ht="31.5" customHeight="1">
      <c r="A169" s="82" t="s">
        <v>27</v>
      </c>
      <c r="B169" s="12">
        <v>902</v>
      </c>
      <c r="C169" s="15" t="s">
        <v>74</v>
      </c>
      <c r="D169" s="15" t="s">
        <v>80</v>
      </c>
      <c r="E169" s="15" t="s">
        <v>26</v>
      </c>
      <c r="F169" s="15"/>
      <c r="G169" s="83">
        <f>G170+G172+G174+G176+G178</f>
        <v>1516</v>
      </c>
      <c r="H169" s="83">
        <f>H170+H172+H174+H176+H178</f>
        <v>1585</v>
      </c>
      <c r="I169" s="83">
        <f>I170+I172+I174+I176+I178</f>
        <v>1585</v>
      </c>
    </row>
    <row r="170" spans="1:9" ht="51" customHeight="1">
      <c r="A170" s="81" t="s">
        <v>0</v>
      </c>
      <c r="B170" s="12">
        <v>902</v>
      </c>
      <c r="C170" s="15" t="s">
        <v>74</v>
      </c>
      <c r="D170" s="15" t="s">
        <v>80</v>
      </c>
      <c r="E170" s="15" t="s">
        <v>28</v>
      </c>
      <c r="F170" s="15"/>
      <c r="G170" s="83">
        <f>G171</f>
        <v>1100</v>
      </c>
      <c r="H170" s="83">
        <f>H171</f>
        <v>1200</v>
      </c>
      <c r="I170" s="83">
        <f>I171</f>
        <v>1200</v>
      </c>
    </row>
    <row r="171" spans="1:9" ht="33.75" customHeight="1">
      <c r="A171" s="67" t="s">
        <v>212</v>
      </c>
      <c r="B171" s="12">
        <v>902</v>
      </c>
      <c r="C171" s="15" t="s">
        <v>74</v>
      </c>
      <c r="D171" s="15" t="s">
        <v>80</v>
      </c>
      <c r="E171" s="15" t="s">
        <v>28</v>
      </c>
      <c r="F171" s="15" t="s">
        <v>91</v>
      </c>
      <c r="G171" s="89">
        <v>1100</v>
      </c>
      <c r="H171" s="89">
        <v>1200</v>
      </c>
      <c r="I171" s="89">
        <v>1200</v>
      </c>
    </row>
    <row r="172" spans="1:9" ht="35.25" customHeight="1">
      <c r="A172" s="81" t="s">
        <v>1</v>
      </c>
      <c r="B172" s="12">
        <v>902</v>
      </c>
      <c r="C172" s="15" t="s">
        <v>74</v>
      </c>
      <c r="D172" s="15" t="s">
        <v>80</v>
      </c>
      <c r="E172" s="15" t="s">
        <v>29</v>
      </c>
      <c r="F172" s="15"/>
      <c r="G172" s="83">
        <f>G173</f>
        <v>100</v>
      </c>
      <c r="H172" s="83">
        <f>H173</f>
        <v>100</v>
      </c>
      <c r="I172" s="83">
        <f>I173</f>
        <v>100</v>
      </c>
    </row>
    <row r="173" spans="1:9" ht="32.25" customHeight="1">
      <c r="A173" s="67" t="s">
        <v>212</v>
      </c>
      <c r="B173" s="21">
        <v>902</v>
      </c>
      <c r="C173" s="52" t="s">
        <v>74</v>
      </c>
      <c r="D173" s="51" t="s">
        <v>80</v>
      </c>
      <c r="E173" s="52" t="s">
        <v>29</v>
      </c>
      <c r="F173" s="52" t="s">
        <v>91</v>
      </c>
      <c r="G173" s="89">
        <v>100</v>
      </c>
      <c r="H173" s="89">
        <v>100</v>
      </c>
      <c r="I173" s="89">
        <v>100</v>
      </c>
    </row>
    <row r="174" spans="1:9" ht="47.25" customHeight="1">
      <c r="A174" s="81" t="s">
        <v>2</v>
      </c>
      <c r="B174" s="12">
        <v>902</v>
      </c>
      <c r="C174" s="15" t="s">
        <v>74</v>
      </c>
      <c r="D174" s="15" t="s">
        <v>80</v>
      </c>
      <c r="E174" s="15" t="s">
        <v>30</v>
      </c>
      <c r="F174" s="15"/>
      <c r="G174" s="83">
        <f>G175</f>
        <v>0</v>
      </c>
      <c r="H174" s="83">
        <f>H175</f>
        <v>0</v>
      </c>
      <c r="I174" s="83">
        <f>I175</f>
        <v>0</v>
      </c>
    </row>
    <row r="175" spans="1:9" ht="31.5" customHeight="1">
      <c r="A175" s="68" t="s">
        <v>109</v>
      </c>
      <c r="B175" s="16">
        <v>902</v>
      </c>
      <c r="C175" s="17" t="s">
        <v>74</v>
      </c>
      <c r="D175" s="17" t="s">
        <v>80</v>
      </c>
      <c r="E175" s="17" t="s">
        <v>30</v>
      </c>
      <c r="F175" s="15" t="s">
        <v>91</v>
      </c>
      <c r="G175" s="89">
        <f>50+1-51</f>
        <v>0</v>
      </c>
      <c r="H175" s="89">
        <v>0</v>
      </c>
      <c r="I175" s="89">
        <v>0</v>
      </c>
    </row>
    <row r="176" spans="1:9" ht="27.75" customHeight="1">
      <c r="A176" s="81" t="s">
        <v>3</v>
      </c>
      <c r="B176" s="12">
        <v>902</v>
      </c>
      <c r="C176" s="15" t="s">
        <v>74</v>
      </c>
      <c r="D176" s="15" t="s">
        <v>80</v>
      </c>
      <c r="E176" s="17" t="s">
        <v>31</v>
      </c>
      <c r="F176" s="15"/>
      <c r="G176" s="83">
        <f>G177</f>
        <v>285</v>
      </c>
      <c r="H176" s="83">
        <f>H177</f>
        <v>185</v>
      </c>
      <c r="I176" s="83">
        <f>I177</f>
        <v>185</v>
      </c>
    </row>
    <row r="177" spans="1:9" ht="30" customHeight="1">
      <c r="A177" s="68" t="s">
        <v>109</v>
      </c>
      <c r="B177" s="12">
        <v>902</v>
      </c>
      <c r="C177" s="15" t="s">
        <v>74</v>
      </c>
      <c r="D177" s="15" t="s">
        <v>80</v>
      </c>
      <c r="E177" s="15" t="s">
        <v>31</v>
      </c>
      <c r="F177" s="15" t="s">
        <v>91</v>
      </c>
      <c r="G177" s="89">
        <v>285</v>
      </c>
      <c r="H177" s="89">
        <v>185</v>
      </c>
      <c r="I177" s="89">
        <v>185</v>
      </c>
    </row>
    <row r="178" spans="1:9" ht="51.75" customHeight="1">
      <c r="A178" s="37" t="s">
        <v>4</v>
      </c>
      <c r="B178" s="12">
        <v>902</v>
      </c>
      <c r="C178" s="15" t="s">
        <v>74</v>
      </c>
      <c r="D178" s="15" t="s">
        <v>80</v>
      </c>
      <c r="E178" s="17" t="s">
        <v>32</v>
      </c>
      <c r="F178" s="15"/>
      <c r="G178" s="83">
        <f>G179</f>
        <v>31</v>
      </c>
      <c r="H178" s="83">
        <f>H179</f>
        <v>100</v>
      </c>
      <c r="I178" s="83">
        <f>I179</f>
        <v>100</v>
      </c>
    </row>
    <row r="179" spans="1:9" ht="28.5" customHeight="1">
      <c r="A179" s="68" t="s">
        <v>109</v>
      </c>
      <c r="B179" s="16">
        <v>902</v>
      </c>
      <c r="C179" s="17" t="s">
        <v>74</v>
      </c>
      <c r="D179" s="17" t="s">
        <v>80</v>
      </c>
      <c r="E179" s="17" t="s">
        <v>32</v>
      </c>
      <c r="F179" s="15" t="s">
        <v>91</v>
      </c>
      <c r="G179" s="89">
        <f>100-69</f>
        <v>31</v>
      </c>
      <c r="H179" s="89">
        <v>100</v>
      </c>
      <c r="I179" s="89">
        <v>100</v>
      </c>
    </row>
    <row r="180" spans="1:9" ht="28.5" customHeight="1">
      <c r="A180" s="37" t="s">
        <v>169</v>
      </c>
      <c r="B180" s="16">
        <v>902</v>
      </c>
      <c r="C180" s="17" t="s">
        <v>74</v>
      </c>
      <c r="D180" s="17" t="s">
        <v>80</v>
      </c>
      <c r="E180" s="17" t="s">
        <v>168</v>
      </c>
      <c r="F180" s="17"/>
      <c r="G180" s="89">
        <f t="shared" ref="G180:I181" si="16">G181</f>
        <v>116.4</v>
      </c>
      <c r="H180" s="89">
        <f t="shared" si="16"/>
        <v>0</v>
      </c>
      <c r="I180" s="89">
        <f t="shared" si="16"/>
        <v>0</v>
      </c>
    </row>
    <row r="181" spans="1:9" ht="45" customHeight="1">
      <c r="A181" s="81" t="s">
        <v>311</v>
      </c>
      <c r="B181" s="16">
        <v>902</v>
      </c>
      <c r="C181" s="17" t="s">
        <v>74</v>
      </c>
      <c r="D181" s="17" t="s">
        <v>80</v>
      </c>
      <c r="E181" s="17" t="s">
        <v>310</v>
      </c>
      <c r="F181" s="17"/>
      <c r="G181" s="83">
        <f t="shared" si="16"/>
        <v>116.4</v>
      </c>
      <c r="H181" s="83">
        <f t="shared" si="16"/>
        <v>0</v>
      </c>
      <c r="I181" s="83">
        <f t="shared" si="16"/>
        <v>0</v>
      </c>
    </row>
    <row r="182" spans="1:9" ht="31.5" customHeight="1">
      <c r="A182" s="68" t="s">
        <v>109</v>
      </c>
      <c r="B182" s="16">
        <v>902</v>
      </c>
      <c r="C182" s="17" t="s">
        <v>74</v>
      </c>
      <c r="D182" s="17" t="s">
        <v>80</v>
      </c>
      <c r="E182" s="17" t="s">
        <v>310</v>
      </c>
      <c r="F182" s="15" t="s">
        <v>91</v>
      </c>
      <c r="G182" s="89">
        <v>116.4</v>
      </c>
      <c r="H182" s="89">
        <f>200-100-100</f>
        <v>0</v>
      </c>
      <c r="I182" s="89">
        <f>200-100-100</f>
        <v>0</v>
      </c>
    </row>
    <row r="183" spans="1:9" ht="94.5" customHeight="1">
      <c r="A183" s="37" t="s">
        <v>287</v>
      </c>
      <c r="B183" s="12">
        <v>902</v>
      </c>
      <c r="C183" s="15" t="s">
        <v>74</v>
      </c>
      <c r="D183" s="15" t="s">
        <v>80</v>
      </c>
      <c r="E183" s="17" t="s">
        <v>34</v>
      </c>
      <c r="F183" s="15"/>
      <c r="G183" s="83">
        <f>G185+G188+G191+G193</f>
        <v>6020</v>
      </c>
      <c r="H183" s="83">
        <f>H185+H188+H191</f>
        <v>1782.7</v>
      </c>
      <c r="I183" s="83">
        <f>I185+I188+I191</f>
        <v>2200</v>
      </c>
    </row>
    <row r="184" spans="1:9" ht="31.5" customHeight="1">
      <c r="A184" s="82" t="s">
        <v>35</v>
      </c>
      <c r="B184" s="12">
        <v>902</v>
      </c>
      <c r="C184" s="15" t="s">
        <v>74</v>
      </c>
      <c r="D184" s="15" t="s">
        <v>80</v>
      </c>
      <c r="E184" s="17" t="s">
        <v>33</v>
      </c>
      <c r="F184" s="15"/>
      <c r="G184" s="96">
        <f t="shared" ref="G184:I185" si="17">G185</f>
        <v>300</v>
      </c>
      <c r="H184" s="96">
        <f t="shared" si="17"/>
        <v>200</v>
      </c>
      <c r="I184" s="83">
        <f t="shared" si="17"/>
        <v>200</v>
      </c>
    </row>
    <row r="185" spans="1:9" ht="34.5" customHeight="1">
      <c r="A185" s="81" t="s">
        <v>5</v>
      </c>
      <c r="B185" s="12">
        <v>902</v>
      </c>
      <c r="C185" s="15" t="s">
        <v>74</v>
      </c>
      <c r="D185" s="15" t="s">
        <v>80</v>
      </c>
      <c r="E185" s="15" t="s">
        <v>36</v>
      </c>
      <c r="F185" s="15"/>
      <c r="G185" s="96">
        <f t="shared" si="17"/>
        <v>300</v>
      </c>
      <c r="H185" s="96">
        <f t="shared" si="17"/>
        <v>200</v>
      </c>
      <c r="I185" s="83">
        <f t="shared" si="17"/>
        <v>200</v>
      </c>
    </row>
    <row r="186" spans="1:9" ht="32.25" customHeight="1">
      <c r="A186" s="68" t="s">
        <v>109</v>
      </c>
      <c r="B186" s="12">
        <v>902</v>
      </c>
      <c r="C186" s="15" t="s">
        <v>74</v>
      </c>
      <c r="D186" s="15" t="s">
        <v>80</v>
      </c>
      <c r="E186" s="15" t="s">
        <v>36</v>
      </c>
      <c r="F186" s="15" t="s">
        <v>91</v>
      </c>
      <c r="G186" s="89">
        <v>300</v>
      </c>
      <c r="H186" s="89">
        <v>200</v>
      </c>
      <c r="I186" s="89">
        <v>200</v>
      </c>
    </row>
    <row r="187" spans="1:9" ht="60.75" customHeight="1">
      <c r="A187" s="37" t="s">
        <v>240</v>
      </c>
      <c r="B187" s="12">
        <v>902</v>
      </c>
      <c r="C187" s="15" t="s">
        <v>74</v>
      </c>
      <c r="D187" s="15" t="s">
        <v>80</v>
      </c>
      <c r="E187" s="15" t="s">
        <v>37</v>
      </c>
      <c r="F187" s="15"/>
      <c r="G187" s="96">
        <f t="shared" ref="G187:I188" si="18">G188</f>
        <v>4700</v>
      </c>
      <c r="H187" s="96">
        <f t="shared" si="18"/>
        <v>1582.7</v>
      </c>
      <c r="I187" s="83">
        <f t="shared" si="18"/>
        <v>2000</v>
      </c>
    </row>
    <row r="188" spans="1:9" ht="51" customHeight="1">
      <c r="A188" s="37" t="s">
        <v>239</v>
      </c>
      <c r="B188" s="12">
        <v>902</v>
      </c>
      <c r="C188" s="15" t="s">
        <v>74</v>
      </c>
      <c r="D188" s="15" t="s">
        <v>80</v>
      </c>
      <c r="E188" s="15" t="s">
        <v>38</v>
      </c>
      <c r="F188" s="15"/>
      <c r="G188" s="96">
        <f t="shared" si="18"/>
        <v>4700</v>
      </c>
      <c r="H188" s="96">
        <f t="shared" si="18"/>
        <v>1582.7</v>
      </c>
      <c r="I188" s="83">
        <f t="shared" si="18"/>
        <v>2000</v>
      </c>
    </row>
    <row r="189" spans="1:9" ht="31.5" customHeight="1">
      <c r="A189" s="68" t="s">
        <v>109</v>
      </c>
      <c r="B189" s="12">
        <v>902</v>
      </c>
      <c r="C189" s="15" t="s">
        <v>74</v>
      </c>
      <c r="D189" s="15" t="s">
        <v>80</v>
      </c>
      <c r="E189" s="15" t="s">
        <v>38</v>
      </c>
      <c r="F189" s="15" t="s">
        <v>91</v>
      </c>
      <c r="G189" s="89">
        <f>4500+200</f>
        <v>4700</v>
      </c>
      <c r="H189" s="89">
        <f>2000-417.3</f>
        <v>1582.7</v>
      </c>
      <c r="I189" s="89">
        <v>2000</v>
      </c>
    </row>
    <row r="190" spans="1:9" ht="31.5" customHeight="1">
      <c r="A190" s="37" t="s">
        <v>161</v>
      </c>
      <c r="B190" s="12">
        <v>902</v>
      </c>
      <c r="C190" s="15" t="s">
        <v>74</v>
      </c>
      <c r="D190" s="15" t="s">
        <v>80</v>
      </c>
      <c r="E190" s="15" t="s">
        <v>159</v>
      </c>
      <c r="F190" s="15"/>
      <c r="G190" s="96">
        <f t="shared" ref="G190:I191" si="19">G191</f>
        <v>0</v>
      </c>
      <c r="H190" s="96">
        <f t="shared" si="19"/>
        <v>0</v>
      </c>
      <c r="I190" s="83">
        <f t="shared" si="19"/>
        <v>0</v>
      </c>
    </row>
    <row r="191" spans="1:9" ht="39.75" customHeight="1">
      <c r="A191" s="37" t="s">
        <v>6</v>
      </c>
      <c r="B191" s="12">
        <v>902</v>
      </c>
      <c r="C191" s="15" t="s">
        <v>74</v>
      </c>
      <c r="D191" s="15" t="s">
        <v>80</v>
      </c>
      <c r="E191" s="15" t="s">
        <v>160</v>
      </c>
      <c r="F191" s="15"/>
      <c r="G191" s="96">
        <f t="shared" si="19"/>
        <v>0</v>
      </c>
      <c r="H191" s="96">
        <f t="shared" si="19"/>
        <v>0</v>
      </c>
      <c r="I191" s="83">
        <f t="shared" si="19"/>
        <v>0</v>
      </c>
    </row>
    <row r="192" spans="1:9" ht="31.5" customHeight="1">
      <c r="A192" s="68" t="s">
        <v>109</v>
      </c>
      <c r="B192" s="12">
        <v>902</v>
      </c>
      <c r="C192" s="15" t="s">
        <v>74</v>
      </c>
      <c r="D192" s="15" t="s">
        <v>80</v>
      </c>
      <c r="E192" s="15" t="s">
        <v>160</v>
      </c>
      <c r="F192" s="15" t="s">
        <v>91</v>
      </c>
      <c r="G192" s="89">
        <v>0</v>
      </c>
      <c r="H192" s="89">
        <v>0</v>
      </c>
      <c r="I192" s="89">
        <v>0</v>
      </c>
    </row>
    <row r="193" spans="1:9" ht="31.5" customHeight="1">
      <c r="A193" s="37" t="s">
        <v>209</v>
      </c>
      <c r="B193" s="12">
        <v>902</v>
      </c>
      <c r="C193" s="15" t="s">
        <v>74</v>
      </c>
      <c r="D193" s="15" t="s">
        <v>80</v>
      </c>
      <c r="E193" s="15" t="s">
        <v>208</v>
      </c>
      <c r="F193" s="15"/>
      <c r="G193" s="89">
        <f>G194</f>
        <v>1020</v>
      </c>
      <c r="H193" s="89">
        <f>H194</f>
        <v>0</v>
      </c>
      <c r="I193" s="89">
        <f>I194</f>
        <v>0</v>
      </c>
    </row>
    <row r="194" spans="1:9" ht="31.5" customHeight="1">
      <c r="A194" s="37" t="s">
        <v>210</v>
      </c>
      <c r="B194" s="12">
        <v>902</v>
      </c>
      <c r="C194" s="15" t="s">
        <v>74</v>
      </c>
      <c r="D194" s="15" t="s">
        <v>80</v>
      </c>
      <c r="E194" s="15" t="s">
        <v>211</v>
      </c>
      <c r="F194" s="15" t="s">
        <v>91</v>
      </c>
      <c r="G194" s="89">
        <f>1000+20</f>
        <v>1020</v>
      </c>
      <c r="H194" s="89">
        <v>0</v>
      </c>
      <c r="I194" s="89">
        <v>0</v>
      </c>
    </row>
    <row r="195" spans="1:9" ht="91.5" customHeight="1">
      <c r="A195" s="37" t="s">
        <v>282</v>
      </c>
      <c r="B195" s="12">
        <v>902</v>
      </c>
      <c r="C195" s="15" t="s">
        <v>74</v>
      </c>
      <c r="D195" s="15" t="s">
        <v>80</v>
      </c>
      <c r="E195" s="15" t="s">
        <v>136</v>
      </c>
      <c r="F195" s="15"/>
      <c r="G195" s="90">
        <f t="shared" ref="G195:I196" si="20">G196</f>
        <v>3015.5</v>
      </c>
      <c r="H195" s="90">
        <f t="shared" si="20"/>
        <v>0</v>
      </c>
      <c r="I195" s="89">
        <f t="shared" si="20"/>
        <v>0</v>
      </c>
    </row>
    <row r="196" spans="1:9" ht="31.5" customHeight="1">
      <c r="A196" s="37" t="s">
        <v>303</v>
      </c>
      <c r="B196" s="12">
        <v>902</v>
      </c>
      <c r="C196" s="15" t="s">
        <v>74</v>
      </c>
      <c r="D196" s="15" t="s">
        <v>80</v>
      </c>
      <c r="E196" s="15" t="s">
        <v>305</v>
      </c>
      <c r="F196" s="15"/>
      <c r="G196" s="90">
        <f t="shared" si="20"/>
        <v>3015.5</v>
      </c>
      <c r="H196" s="90">
        <f t="shared" si="20"/>
        <v>0</v>
      </c>
      <c r="I196" s="89">
        <f t="shared" si="20"/>
        <v>0</v>
      </c>
    </row>
    <row r="197" spans="1:9" ht="31.5" customHeight="1">
      <c r="A197" s="37" t="s">
        <v>306</v>
      </c>
      <c r="B197" s="12">
        <v>902</v>
      </c>
      <c r="C197" s="15" t="s">
        <v>74</v>
      </c>
      <c r="D197" s="15" t="s">
        <v>80</v>
      </c>
      <c r="E197" s="15" t="s">
        <v>304</v>
      </c>
      <c r="F197" s="15" t="s">
        <v>110</v>
      </c>
      <c r="G197" s="90">
        <f>1834+1123+58.5</f>
        <v>3015.5</v>
      </c>
      <c r="H197" s="90">
        <v>0</v>
      </c>
      <c r="I197" s="89">
        <v>0</v>
      </c>
    </row>
    <row r="198" spans="1:9" ht="108.75" customHeight="1">
      <c r="A198" s="71" t="s">
        <v>277</v>
      </c>
      <c r="B198" s="12">
        <v>902</v>
      </c>
      <c r="C198" s="15" t="s">
        <v>74</v>
      </c>
      <c r="D198" s="15" t="s">
        <v>80</v>
      </c>
      <c r="E198" s="15" t="s">
        <v>119</v>
      </c>
      <c r="F198" s="15"/>
      <c r="G198" s="96">
        <f>G199+G203</f>
        <v>2762.1</v>
      </c>
      <c r="H198" s="96">
        <f>H199+H203</f>
        <v>417.3</v>
      </c>
      <c r="I198" s="83">
        <f>I199+I203</f>
        <v>0</v>
      </c>
    </row>
    <row r="199" spans="1:9" ht="45.75" customHeight="1">
      <c r="A199" s="77" t="s">
        <v>194</v>
      </c>
      <c r="B199" s="12">
        <v>902</v>
      </c>
      <c r="C199" s="15" t="s">
        <v>74</v>
      </c>
      <c r="D199" s="15" t="s">
        <v>80</v>
      </c>
      <c r="E199" s="15" t="s">
        <v>193</v>
      </c>
      <c r="F199" s="15"/>
      <c r="G199" s="96">
        <f t="shared" ref="G199:I201" si="21">G200</f>
        <v>1140</v>
      </c>
      <c r="H199" s="96">
        <f t="shared" si="21"/>
        <v>257</v>
      </c>
      <c r="I199" s="83">
        <f t="shared" si="21"/>
        <v>0</v>
      </c>
    </row>
    <row r="200" spans="1:9" ht="60" customHeight="1">
      <c r="A200" s="77" t="s">
        <v>298</v>
      </c>
      <c r="B200" s="12">
        <v>902</v>
      </c>
      <c r="C200" s="15" t="s">
        <v>74</v>
      </c>
      <c r="D200" s="15" t="s">
        <v>80</v>
      </c>
      <c r="E200" s="15" t="s">
        <v>241</v>
      </c>
      <c r="F200" s="15"/>
      <c r="G200" s="96">
        <f t="shared" si="21"/>
        <v>1140</v>
      </c>
      <c r="H200" s="96">
        <f t="shared" si="21"/>
        <v>257</v>
      </c>
      <c r="I200" s="96">
        <f t="shared" si="21"/>
        <v>0</v>
      </c>
    </row>
    <row r="201" spans="1:9" ht="59.25" customHeight="1">
      <c r="A201" s="79" t="s">
        <v>299</v>
      </c>
      <c r="B201" s="12">
        <v>902</v>
      </c>
      <c r="C201" s="15" t="s">
        <v>74</v>
      </c>
      <c r="D201" s="15" t="s">
        <v>80</v>
      </c>
      <c r="E201" s="15" t="s">
        <v>300</v>
      </c>
      <c r="F201" s="15"/>
      <c r="G201" s="96">
        <f t="shared" si="21"/>
        <v>1140</v>
      </c>
      <c r="H201" s="96">
        <f t="shared" si="21"/>
        <v>257</v>
      </c>
      <c r="I201" s="83">
        <f t="shared" si="21"/>
        <v>0</v>
      </c>
    </row>
    <row r="202" spans="1:9" ht="31.5" customHeight="1">
      <c r="A202" s="68" t="s">
        <v>109</v>
      </c>
      <c r="B202" s="21">
        <v>902</v>
      </c>
      <c r="C202" s="52" t="s">
        <v>74</v>
      </c>
      <c r="D202" s="51" t="s">
        <v>80</v>
      </c>
      <c r="E202" s="15" t="s">
        <v>300</v>
      </c>
      <c r="F202" s="17" t="s">
        <v>91</v>
      </c>
      <c r="G202" s="89">
        <f>147.9+992.1</f>
        <v>1140</v>
      </c>
      <c r="H202" s="89">
        <v>257</v>
      </c>
      <c r="I202" s="89">
        <v>0</v>
      </c>
    </row>
    <row r="203" spans="1:9" ht="96.75" customHeight="1">
      <c r="A203" s="75" t="s">
        <v>266</v>
      </c>
      <c r="B203" s="12">
        <v>902</v>
      </c>
      <c r="C203" s="15" t="s">
        <v>74</v>
      </c>
      <c r="D203" s="15" t="s">
        <v>80</v>
      </c>
      <c r="E203" s="15" t="s">
        <v>242</v>
      </c>
      <c r="F203" s="15"/>
      <c r="G203" s="90">
        <f>G204</f>
        <v>1622.1</v>
      </c>
      <c r="H203" s="90">
        <f>H204</f>
        <v>160.30000000000001</v>
      </c>
      <c r="I203" s="89">
        <f>I204</f>
        <v>0</v>
      </c>
    </row>
    <row r="204" spans="1:9" ht="57.75" customHeight="1">
      <c r="A204" s="79" t="s">
        <v>274</v>
      </c>
      <c r="B204" s="12">
        <v>902</v>
      </c>
      <c r="C204" s="15" t="s">
        <v>74</v>
      </c>
      <c r="D204" s="15" t="s">
        <v>80</v>
      </c>
      <c r="E204" s="15" t="s">
        <v>267</v>
      </c>
      <c r="F204" s="15" t="s">
        <v>91</v>
      </c>
      <c r="G204" s="90">
        <f>1028.8+113.2+430.1+50</f>
        <v>1622.1</v>
      </c>
      <c r="H204" s="90">
        <v>160.30000000000001</v>
      </c>
      <c r="I204" s="89">
        <v>0</v>
      </c>
    </row>
    <row r="205" spans="1:9" ht="31.5" customHeight="1">
      <c r="A205" s="41" t="s">
        <v>89</v>
      </c>
      <c r="B205" s="12">
        <v>902</v>
      </c>
      <c r="C205" s="15" t="s">
        <v>74</v>
      </c>
      <c r="D205" s="15" t="s">
        <v>80</v>
      </c>
      <c r="E205" s="15" t="s">
        <v>114</v>
      </c>
      <c r="F205" s="15"/>
      <c r="G205" s="96">
        <f>G207+G206</f>
        <v>100</v>
      </c>
      <c r="H205" s="96">
        <f>H207+H206</f>
        <v>300</v>
      </c>
      <c r="I205" s="83">
        <f>I207+I206</f>
        <v>300</v>
      </c>
    </row>
    <row r="206" spans="1:9" ht="31.5" customHeight="1">
      <c r="A206" s="41" t="s">
        <v>195</v>
      </c>
      <c r="B206" s="12">
        <v>902</v>
      </c>
      <c r="C206" s="15" t="s">
        <v>74</v>
      </c>
      <c r="D206" s="15" t="s">
        <v>80</v>
      </c>
      <c r="E206" s="15" t="s">
        <v>196</v>
      </c>
      <c r="F206" s="15" t="s">
        <v>165</v>
      </c>
      <c r="G206" s="96">
        <v>100</v>
      </c>
      <c r="H206" s="96">
        <v>100</v>
      </c>
      <c r="I206" s="83">
        <v>100</v>
      </c>
    </row>
    <row r="207" spans="1:9" ht="31.5" customHeight="1">
      <c r="A207" s="69" t="s">
        <v>97</v>
      </c>
      <c r="B207" s="12">
        <v>902</v>
      </c>
      <c r="C207" s="15" t="s">
        <v>74</v>
      </c>
      <c r="D207" s="15" t="s">
        <v>80</v>
      </c>
      <c r="E207" s="15" t="s">
        <v>115</v>
      </c>
      <c r="F207" s="15"/>
      <c r="G207" s="96">
        <f t="shared" ref="G207:I209" si="22">G208</f>
        <v>0</v>
      </c>
      <c r="H207" s="96">
        <f t="shared" si="22"/>
        <v>200</v>
      </c>
      <c r="I207" s="83">
        <f t="shared" si="22"/>
        <v>200</v>
      </c>
    </row>
    <row r="208" spans="1:9" ht="26.25" customHeight="1">
      <c r="A208" s="41" t="s">
        <v>90</v>
      </c>
      <c r="B208" s="12">
        <v>902</v>
      </c>
      <c r="C208" s="15" t="s">
        <v>74</v>
      </c>
      <c r="D208" s="15" t="s">
        <v>80</v>
      </c>
      <c r="E208" s="15" t="s">
        <v>174</v>
      </c>
      <c r="F208" s="15"/>
      <c r="G208" s="96">
        <f t="shared" si="22"/>
        <v>0</v>
      </c>
      <c r="H208" s="96">
        <f t="shared" si="22"/>
        <v>200</v>
      </c>
      <c r="I208" s="83">
        <f t="shared" si="22"/>
        <v>200</v>
      </c>
    </row>
    <row r="209" spans="1:9" ht="31.5" customHeight="1">
      <c r="A209" s="85" t="s">
        <v>7</v>
      </c>
      <c r="B209" s="12">
        <v>902</v>
      </c>
      <c r="C209" s="15" t="s">
        <v>74</v>
      </c>
      <c r="D209" s="27" t="s">
        <v>80</v>
      </c>
      <c r="E209" s="15" t="s">
        <v>182</v>
      </c>
      <c r="F209" s="27"/>
      <c r="G209" s="96">
        <f t="shared" si="22"/>
        <v>0</v>
      </c>
      <c r="H209" s="96">
        <f t="shared" si="22"/>
        <v>200</v>
      </c>
      <c r="I209" s="83">
        <f t="shared" si="22"/>
        <v>200</v>
      </c>
    </row>
    <row r="210" spans="1:9" ht="31.5" customHeight="1" thickBot="1">
      <c r="A210" s="68" t="s">
        <v>109</v>
      </c>
      <c r="B210" s="21">
        <v>902</v>
      </c>
      <c r="C210" s="52" t="s">
        <v>74</v>
      </c>
      <c r="D210" s="51" t="s">
        <v>80</v>
      </c>
      <c r="E210" s="52" t="s">
        <v>182</v>
      </c>
      <c r="F210" s="51" t="s">
        <v>91</v>
      </c>
      <c r="G210" s="93">
        <f>360+500-860</f>
        <v>0</v>
      </c>
      <c r="H210" s="93">
        <v>200</v>
      </c>
      <c r="I210" s="137">
        <v>200</v>
      </c>
    </row>
    <row r="211" spans="1:9" ht="31.5" customHeight="1">
      <c r="A211" s="152" t="s">
        <v>307</v>
      </c>
      <c r="B211" s="153">
        <v>902</v>
      </c>
      <c r="C211" s="154" t="s">
        <v>270</v>
      </c>
      <c r="D211" s="155" t="s">
        <v>73</v>
      </c>
      <c r="E211" s="154"/>
      <c r="F211" s="155"/>
      <c r="G211" s="156">
        <f t="shared" ref="G211:I215" si="23">G212</f>
        <v>51</v>
      </c>
      <c r="H211" s="156">
        <f t="shared" si="23"/>
        <v>50</v>
      </c>
      <c r="I211" s="157">
        <f t="shared" si="23"/>
        <v>50</v>
      </c>
    </row>
    <row r="212" spans="1:9" ht="31.5" customHeight="1">
      <c r="A212" s="161" t="s">
        <v>308</v>
      </c>
      <c r="B212" s="12">
        <v>902</v>
      </c>
      <c r="C212" s="15" t="s">
        <v>270</v>
      </c>
      <c r="D212" s="15" t="s">
        <v>83</v>
      </c>
      <c r="E212" s="15"/>
      <c r="F212" s="15"/>
      <c r="G212" s="89">
        <f t="shared" si="23"/>
        <v>51</v>
      </c>
      <c r="H212" s="89">
        <f t="shared" si="23"/>
        <v>50</v>
      </c>
      <c r="I212" s="89">
        <f t="shared" si="23"/>
        <v>50</v>
      </c>
    </row>
    <row r="213" spans="1:9" ht="84.75" customHeight="1">
      <c r="A213" s="81" t="s">
        <v>283</v>
      </c>
      <c r="B213" s="12">
        <v>902</v>
      </c>
      <c r="C213" s="15" t="s">
        <v>270</v>
      </c>
      <c r="D213" s="15" t="s">
        <v>83</v>
      </c>
      <c r="E213" s="15" t="s">
        <v>14</v>
      </c>
      <c r="F213" s="15"/>
      <c r="G213" s="89">
        <f t="shared" si="23"/>
        <v>51</v>
      </c>
      <c r="H213" s="89">
        <f t="shared" si="23"/>
        <v>50</v>
      </c>
      <c r="I213" s="89">
        <f t="shared" si="23"/>
        <v>50</v>
      </c>
    </row>
    <row r="214" spans="1:9" ht="110.25" customHeight="1">
      <c r="A214" s="81" t="s">
        <v>286</v>
      </c>
      <c r="B214" s="12">
        <v>902</v>
      </c>
      <c r="C214" s="15" t="s">
        <v>270</v>
      </c>
      <c r="D214" s="15" t="s">
        <v>83</v>
      </c>
      <c r="E214" s="15" t="s">
        <v>25</v>
      </c>
      <c r="F214" s="15"/>
      <c r="G214" s="89">
        <f t="shared" si="23"/>
        <v>51</v>
      </c>
      <c r="H214" s="89">
        <f t="shared" si="23"/>
        <v>50</v>
      </c>
      <c r="I214" s="89">
        <f t="shared" si="23"/>
        <v>50</v>
      </c>
    </row>
    <row r="215" spans="1:9" ht="50.25" customHeight="1">
      <c r="A215" s="81" t="s">
        <v>2</v>
      </c>
      <c r="B215" s="12">
        <v>902</v>
      </c>
      <c r="C215" s="15" t="s">
        <v>270</v>
      </c>
      <c r="D215" s="15" t="s">
        <v>83</v>
      </c>
      <c r="E215" s="15" t="s">
        <v>30</v>
      </c>
      <c r="F215" s="15" t="s">
        <v>92</v>
      </c>
      <c r="G215" s="89">
        <f t="shared" si="23"/>
        <v>51</v>
      </c>
      <c r="H215" s="89">
        <f t="shared" si="23"/>
        <v>50</v>
      </c>
      <c r="I215" s="89">
        <f t="shared" si="23"/>
        <v>50</v>
      </c>
    </row>
    <row r="216" spans="1:9" ht="28.5" customHeight="1">
      <c r="A216" s="41" t="s">
        <v>108</v>
      </c>
      <c r="B216" s="12">
        <v>902</v>
      </c>
      <c r="C216" s="15" t="s">
        <v>270</v>
      </c>
      <c r="D216" s="15" t="s">
        <v>83</v>
      </c>
      <c r="E216" s="15" t="s">
        <v>30</v>
      </c>
      <c r="F216" s="15" t="s">
        <v>92</v>
      </c>
      <c r="G216" s="89">
        <v>51</v>
      </c>
      <c r="H216" s="89">
        <v>50</v>
      </c>
      <c r="I216" s="89">
        <v>50</v>
      </c>
    </row>
    <row r="217" spans="1:9" ht="28.5" customHeight="1" thickBot="1">
      <c r="A217" s="158" t="s">
        <v>66</v>
      </c>
      <c r="B217" s="48">
        <v>902</v>
      </c>
      <c r="C217" s="159" t="s">
        <v>82</v>
      </c>
      <c r="D217" s="160" t="s">
        <v>73</v>
      </c>
      <c r="E217" s="159" t="s">
        <v>50</v>
      </c>
      <c r="F217" s="160" t="s">
        <v>50</v>
      </c>
      <c r="G217" s="104">
        <f>G218</f>
        <v>16918</v>
      </c>
      <c r="H217" s="104">
        <f>H218</f>
        <v>16902.900000000001</v>
      </c>
      <c r="I217" s="132">
        <f>I218</f>
        <v>10145.500000000002</v>
      </c>
    </row>
    <row r="218" spans="1:9" ht="24" customHeight="1">
      <c r="A218" s="38" t="s">
        <v>49</v>
      </c>
      <c r="B218" s="11">
        <v>902</v>
      </c>
      <c r="C218" s="13" t="s">
        <v>82</v>
      </c>
      <c r="D218" s="14" t="s">
        <v>68</v>
      </c>
      <c r="E218" s="13" t="s">
        <v>50</v>
      </c>
      <c r="F218" s="14" t="s">
        <v>50</v>
      </c>
      <c r="G218" s="101">
        <f>G219+G229</f>
        <v>16918</v>
      </c>
      <c r="H218" s="101">
        <f>H219+H229</f>
        <v>16902.900000000001</v>
      </c>
      <c r="I218" s="130">
        <f>I219+I229</f>
        <v>10145.500000000002</v>
      </c>
    </row>
    <row r="219" spans="1:9" ht="78.75" customHeight="1">
      <c r="A219" s="41" t="s">
        <v>206</v>
      </c>
      <c r="B219" s="20">
        <v>902</v>
      </c>
      <c r="C219" s="45" t="s">
        <v>82</v>
      </c>
      <c r="D219" s="46" t="s">
        <v>68</v>
      </c>
      <c r="E219" s="45" t="s">
        <v>138</v>
      </c>
      <c r="F219" s="46"/>
      <c r="G219" s="101">
        <f>G220+G224</f>
        <v>12822.8</v>
      </c>
      <c r="H219" s="101">
        <f>H220+H224</f>
        <v>11682.900000000001</v>
      </c>
      <c r="I219" s="130">
        <f>I220+I224</f>
        <v>10145.500000000002</v>
      </c>
    </row>
    <row r="220" spans="1:9" ht="110.25">
      <c r="A220" s="43" t="s">
        <v>288</v>
      </c>
      <c r="B220" s="12">
        <v>902</v>
      </c>
      <c r="C220" s="15" t="s">
        <v>82</v>
      </c>
      <c r="D220" s="15" t="s">
        <v>68</v>
      </c>
      <c r="E220" s="15" t="s">
        <v>140</v>
      </c>
      <c r="F220" s="15"/>
      <c r="G220" s="96">
        <f>G222+G223</f>
        <v>11923.5</v>
      </c>
      <c r="H220" s="96">
        <f>H222+H223</f>
        <v>10847.400000000001</v>
      </c>
      <c r="I220" s="83">
        <f>I222+I223</f>
        <v>9259.9000000000015</v>
      </c>
    </row>
    <row r="221" spans="1:9" ht="45.75" customHeight="1">
      <c r="A221" s="145" t="s">
        <v>243</v>
      </c>
      <c r="B221" s="12">
        <v>902</v>
      </c>
      <c r="C221" s="15" t="s">
        <v>82</v>
      </c>
      <c r="D221" s="15" t="s">
        <v>68</v>
      </c>
      <c r="E221" s="15" t="s">
        <v>244</v>
      </c>
      <c r="F221" s="15"/>
      <c r="G221" s="96">
        <f>G222</f>
        <v>8657.1</v>
      </c>
      <c r="H221" s="96">
        <f>H222</f>
        <v>7581.0000000000018</v>
      </c>
      <c r="I221" s="83">
        <f>I222</f>
        <v>5993.5000000000009</v>
      </c>
    </row>
    <row r="222" spans="1:9" ht="31.5">
      <c r="A222" s="76" t="s">
        <v>189</v>
      </c>
      <c r="B222" s="12">
        <v>902</v>
      </c>
      <c r="C222" s="15" t="s">
        <v>82</v>
      </c>
      <c r="D222" s="15" t="s">
        <v>68</v>
      </c>
      <c r="E222" s="15" t="s">
        <v>190</v>
      </c>
      <c r="F222" s="15" t="s">
        <v>185</v>
      </c>
      <c r="G222" s="96">
        <v>8657.1</v>
      </c>
      <c r="H222" s="96">
        <f>10237.2-1325.3-1330.9</f>
        <v>7581.0000000000018</v>
      </c>
      <c r="I222" s="83">
        <f>10851.4-2444.4-2413.5-220.9+49.6+171.3</f>
        <v>5993.5000000000009</v>
      </c>
    </row>
    <row r="223" spans="1:9" s="91" customFormat="1" ht="40.5" customHeight="1">
      <c r="A223" s="92" t="s">
        <v>188</v>
      </c>
      <c r="B223" s="12">
        <v>902</v>
      </c>
      <c r="C223" s="15" t="s">
        <v>82</v>
      </c>
      <c r="D223" s="15" t="s">
        <v>68</v>
      </c>
      <c r="E223" s="15" t="s">
        <v>198</v>
      </c>
      <c r="F223" s="15" t="s">
        <v>185</v>
      </c>
      <c r="G223" s="89">
        <f>1633.2+1633.2</f>
        <v>3266.4</v>
      </c>
      <c r="H223" s="89">
        <v>3266.4</v>
      </c>
      <c r="I223" s="89">
        <v>3266.4</v>
      </c>
    </row>
    <row r="224" spans="1:9" ht="110.25">
      <c r="A224" s="41" t="s">
        <v>289</v>
      </c>
      <c r="B224" s="12">
        <v>902</v>
      </c>
      <c r="C224" s="15" t="s">
        <v>82</v>
      </c>
      <c r="D224" s="15" t="s">
        <v>68</v>
      </c>
      <c r="E224" s="15" t="s">
        <v>147</v>
      </c>
      <c r="F224" s="15"/>
      <c r="G224" s="83">
        <f t="shared" ref="G224:I225" si="24">G225</f>
        <v>899.3</v>
      </c>
      <c r="H224" s="83">
        <f t="shared" si="24"/>
        <v>835.5</v>
      </c>
      <c r="I224" s="83">
        <f t="shared" si="24"/>
        <v>885.6</v>
      </c>
    </row>
    <row r="225" spans="1:9" ht="31.5">
      <c r="A225" s="76" t="s">
        <v>139</v>
      </c>
      <c r="B225" s="20">
        <v>902</v>
      </c>
      <c r="C225" s="45" t="s">
        <v>82</v>
      </c>
      <c r="D225" s="46" t="s">
        <v>68</v>
      </c>
      <c r="E225" s="45" t="s">
        <v>137</v>
      </c>
      <c r="F225" s="46"/>
      <c r="G225" s="101">
        <f t="shared" si="24"/>
        <v>899.3</v>
      </c>
      <c r="H225" s="101">
        <f t="shared" si="24"/>
        <v>835.5</v>
      </c>
      <c r="I225" s="130">
        <f t="shared" si="24"/>
        <v>885.6</v>
      </c>
    </row>
    <row r="226" spans="1:9" s="91" customFormat="1" ht="66.75" customHeight="1">
      <c r="A226" s="81" t="s">
        <v>186</v>
      </c>
      <c r="B226" s="12">
        <v>902</v>
      </c>
      <c r="C226" s="15" t="s">
        <v>82</v>
      </c>
      <c r="D226" s="15" t="s">
        <v>68</v>
      </c>
      <c r="E226" s="15" t="s">
        <v>187</v>
      </c>
      <c r="F226" s="15" t="s">
        <v>185</v>
      </c>
      <c r="G226" s="90">
        <v>899.3</v>
      </c>
      <c r="H226" s="90">
        <v>835.5</v>
      </c>
      <c r="I226" s="89">
        <v>885.6</v>
      </c>
    </row>
    <row r="227" spans="1:9" s="91" customFormat="1" ht="78.75" customHeight="1">
      <c r="A227" s="41" t="s">
        <v>290</v>
      </c>
      <c r="B227" s="16">
        <v>902</v>
      </c>
      <c r="C227" s="17" t="s">
        <v>82</v>
      </c>
      <c r="D227" s="31" t="s">
        <v>68</v>
      </c>
      <c r="E227" s="17" t="s">
        <v>136</v>
      </c>
      <c r="F227" s="31"/>
      <c r="G227" s="93">
        <f t="shared" ref="G227:I229" si="25">G228</f>
        <v>4095.2</v>
      </c>
      <c r="H227" s="93">
        <f t="shared" si="25"/>
        <v>5220</v>
      </c>
      <c r="I227" s="137">
        <f t="shared" si="25"/>
        <v>0</v>
      </c>
    </row>
    <row r="228" spans="1:9" s="91" customFormat="1" ht="65.25" customHeight="1">
      <c r="A228" s="92" t="s">
        <v>245</v>
      </c>
      <c r="B228" s="16">
        <v>902</v>
      </c>
      <c r="C228" s="17" t="s">
        <v>82</v>
      </c>
      <c r="D228" s="31" t="s">
        <v>68</v>
      </c>
      <c r="E228" s="17" t="s">
        <v>246</v>
      </c>
      <c r="F228" s="31"/>
      <c r="G228" s="93">
        <f t="shared" si="25"/>
        <v>4095.2</v>
      </c>
      <c r="H228" s="93">
        <f t="shared" si="25"/>
        <v>5220</v>
      </c>
      <c r="I228" s="137">
        <f t="shared" si="25"/>
        <v>0</v>
      </c>
    </row>
    <row r="229" spans="1:9" s="91" customFormat="1" ht="87.75" customHeight="1">
      <c r="A229" s="92" t="s">
        <v>291</v>
      </c>
      <c r="B229" s="16">
        <v>902</v>
      </c>
      <c r="C229" s="17" t="s">
        <v>82</v>
      </c>
      <c r="D229" s="31" t="s">
        <v>68</v>
      </c>
      <c r="E229" s="17" t="s">
        <v>247</v>
      </c>
      <c r="F229" s="31"/>
      <c r="G229" s="93">
        <f t="shared" si="25"/>
        <v>4095.2</v>
      </c>
      <c r="H229" s="93">
        <f t="shared" si="25"/>
        <v>5220</v>
      </c>
      <c r="I229" s="137">
        <f t="shared" si="25"/>
        <v>0</v>
      </c>
    </row>
    <row r="230" spans="1:9" s="91" customFormat="1" ht="30" customHeight="1">
      <c r="A230" s="92" t="s">
        <v>111</v>
      </c>
      <c r="B230" s="16">
        <v>902</v>
      </c>
      <c r="C230" s="17" t="s">
        <v>82</v>
      </c>
      <c r="D230" s="31" t="s">
        <v>68</v>
      </c>
      <c r="E230" s="17" t="s">
        <v>247</v>
      </c>
      <c r="F230" s="31" t="s">
        <v>110</v>
      </c>
      <c r="G230" s="93">
        <f>4000+4+91.2</f>
        <v>4095.2</v>
      </c>
      <c r="H230" s="93">
        <v>5220</v>
      </c>
      <c r="I230" s="137">
        <v>0</v>
      </c>
    </row>
    <row r="231" spans="1:9" ht="28.5" customHeight="1" thickBot="1">
      <c r="A231" s="47" t="s">
        <v>52</v>
      </c>
      <c r="B231" s="48">
        <v>902</v>
      </c>
      <c r="C231" s="49" t="s">
        <v>72</v>
      </c>
      <c r="D231" s="50" t="s">
        <v>73</v>
      </c>
      <c r="E231" s="49" t="s">
        <v>50</v>
      </c>
      <c r="F231" s="49" t="s">
        <v>50</v>
      </c>
      <c r="G231" s="107">
        <f>G232+G237</f>
        <v>1813.2</v>
      </c>
      <c r="H231" s="107">
        <f>H232+H237</f>
        <v>1853.7</v>
      </c>
      <c r="I231" s="138">
        <f>I232+I237</f>
        <v>1895.9</v>
      </c>
    </row>
    <row r="232" spans="1:9" ht="29.25" customHeight="1">
      <c r="A232" s="38" t="s">
        <v>48</v>
      </c>
      <c r="B232" s="11">
        <v>902</v>
      </c>
      <c r="C232" s="13" t="s">
        <v>72</v>
      </c>
      <c r="D232" s="14" t="s">
        <v>68</v>
      </c>
      <c r="E232" s="13" t="s">
        <v>50</v>
      </c>
      <c r="F232" s="14" t="s">
        <v>50</v>
      </c>
      <c r="G232" s="101">
        <f t="shared" ref="G232:I235" si="26">G233</f>
        <v>1013.2</v>
      </c>
      <c r="H232" s="101">
        <f t="shared" si="26"/>
        <v>1053.7</v>
      </c>
      <c r="I232" s="130">
        <f t="shared" si="26"/>
        <v>1095.9000000000001</v>
      </c>
    </row>
    <row r="233" spans="1:9" ht="82.5" customHeight="1">
      <c r="A233" s="37" t="s">
        <v>207</v>
      </c>
      <c r="B233" s="12">
        <v>902</v>
      </c>
      <c r="C233" s="15" t="s">
        <v>72</v>
      </c>
      <c r="D233" s="27" t="s">
        <v>68</v>
      </c>
      <c r="E233" s="15" t="s">
        <v>141</v>
      </c>
      <c r="F233" s="27" t="s">
        <v>50</v>
      </c>
      <c r="G233" s="96">
        <f t="shared" si="26"/>
        <v>1013.2</v>
      </c>
      <c r="H233" s="96">
        <f t="shared" si="26"/>
        <v>1053.7</v>
      </c>
      <c r="I233" s="83">
        <f t="shared" si="26"/>
        <v>1095.9000000000001</v>
      </c>
    </row>
    <row r="234" spans="1:9" ht="37.5" customHeight="1">
      <c r="A234" s="76" t="s">
        <v>143</v>
      </c>
      <c r="B234" s="12">
        <v>902</v>
      </c>
      <c r="C234" s="15" t="s">
        <v>72</v>
      </c>
      <c r="D234" s="27" t="s">
        <v>68</v>
      </c>
      <c r="E234" s="15" t="s">
        <v>142</v>
      </c>
      <c r="F234" s="27"/>
      <c r="G234" s="96">
        <f t="shared" si="26"/>
        <v>1013.2</v>
      </c>
      <c r="H234" s="96">
        <f t="shared" si="26"/>
        <v>1053.7</v>
      </c>
      <c r="I234" s="83">
        <f t="shared" si="26"/>
        <v>1095.9000000000001</v>
      </c>
    </row>
    <row r="235" spans="1:9" ht="37.5" customHeight="1">
      <c r="A235" s="76" t="s">
        <v>156</v>
      </c>
      <c r="B235" s="12">
        <v>902</v>
      </c>
      <c r="C235" s="15" t="s">
        <v>72</v>
      </c>
      <c r="D235" s="27" t="s">
        <v>68</v>
      </c>
      <c r="E235" s="15" t="s">
        <v>144</v>
      </c>
      <c r="F235" s="27" t="s">
        <v>50</v>
      </c>
      <c r="G235" s="96">
        <f t="shared" si="26"/>
        <v>1013.2</v>
      </c>
      <c r="H235" s="96">
        <f t="shared" si="26"/>
        <v>1053.7</v>
      </c>
      <c r="I235" s="83">
        <f t="shared" si="26"/>
        <v>1095.9000000000001</v>
      </c>
    </row>
    <row r="236" spans="1:9" ht="31.5" customHeight="1">
      <c r="A236" s="94" t="s">
        <v>102</v>
      </c>
      <c r="B236" s="12">
        <v>902</v>
      </c>
      <c r="C236" s="15" t="s">
        <v>72</v>
      </c>
      <c r="D236" s="15" t="s">
        <v>68</v>
      </c>
      <c r="E236" s="15" t="s">
        <v>144</v>
      </c>
      <c r="F236" s="15" t="s">
        <v>39</v>
      </c>
      <c r="G236" s="89">
        <v>1013.2</v>
      </c>
      <c r="H236" s="89">
        <v>1053.7</v>
      </c>
      <c r="I236" s="89">
        <v>1095.9000000000001</v>
      </c>
    </row>
    <row r="237" spans="1:9" ht="27" customHeight="1" thickBot="1">
      <c r="A237" s="116" t="s">
        <v>46</v>
      </c>
      <c r="B237" s="117">
        <v>902</v>
      </c>
      <c r="C237" s="119" t="s">
        <v>72</v>
      </c>
      <c r="D237" s="118" t="s">
        <v>80</v>
      </c>
      <c r="E237" s="119" t="s">
        <v>50</v>
      </c>
      <c r="F237" s="118" t="s">
        <v>50</v>
      </c>
      <c r="G237" s="106">
        <f t="shared" ref="G237:I240" si="27">G238</f>
        <v>800</v>
      </c>
      <c r="H237" s="106">
        <f t="shared" si="27"/>
        <v>800</v>
      </c>
      <c r="I237" s="136">
        <f t="shared" si="27"/>
        <v>800</v>
      </c>
    </row>
    <row r="238" spans="1:9" ht="83.25" customHeight="1">
      <c r="A238" s="37" t="s">
        <v>292</v>
      </c>
      <c r="B238" s="33">
        <v>902</v>
      </c>
      <c r="C238" s="53">
        <v>10</v>
      </c>
      <c r="D238" s="59" t="s">
        <v>80</v>
      </c>
      <c r="E238" s="74" t="s">
        <v>141</v>
      </c>
      <c r="F238" s="59"/>
      <c r="G238" s="101">
        <f t="shared" si="27"/>
        <v>800</v>
      </c>
      <c r="H238" s="101">
        <f t="shared" si="27"/>
        <v>800</v>
      </c>
      <c r="I238" s="130">
        <f t="shared" si="27"/>
        <v>800</v>
      </c>
    </row>
    <row r="239" spans="1:9" ht="50.25" customHeight="1">
      <c r="A239" s="76" t="s">
        <v>248</v>
      </c>
      <c r="B239" s="33">
        <v>902</v>
      </c>
      <c r="C239" s="53" t="s">
        <v>72</v>
      </c>
      <c r="D239" s="59" t="s">
        <v>80</v>
      </c>
      <c r="E239" s="53" t="s">
        <v>145</v>
      </c>
      <c r="F239" s="59"/>
      <c r="G239" s="101">
        <f t="shared" si="27"/>
        <v>800</v>
      </c>
      <c r="H239" s="101">
        <f t="shared" si="27"/>
        <v>800</v>
      </c>
      <c r="I239" s="130">
        <f t="shared" si="27"/>
        <v>800</v>
      </c>
    </row>
    <row r="240" spans="1:9" ht="48" customHeight="1">
      <c r="A240" s="94" t="s">
        <v>191</v>
      </c>
      <c r="B240" s="54">
        <v>902</v>
      </c>
      <c r="C240" s="55" t="s">
        <v>72</v>
      </c>
      <c r="D240" s="55" t="s">
        <v>80</v>
      </c>
      <c r="E240" s="55" t="s">
        <v>192</v>
      </c>
      <c r="F240" s="55" t="s">
        <v>296</v>
      </c>
      <c r="G240" s="90">
        <f t="shared" si="27"/>
        <v>800</v>
      </c>
      <c r="H240" s="90">
        <f t="shared" si="27"/>
        <v>800</v>
      </c>
      <c r="I240" s="89">
        <f t="shared" si="27"/>
        <v>800</v>
      </c>
    </row>
    <row r="241" spans="1:9" ht="34.5" customHeight="1">
      <c r="A241" s="94" t="s">
        <v>297</v>
      </c>
      <c r="B241" s="54">
        <v>902</v>
      </c>
      <c r="C241" s="55" t="s">
        <v>72</v>
      </c>
      <c r="D241" s="55" t="s">
        <v>80</v>
      </c>
      <c r="E241" s="55" t="s">
        <v>192</v>
      </c>
      <c r="F241" s="55" t="s">
        <v>296</v>
      </c>
      <c r="G241" s="90">
        <v>800</v>
      </c>
      <c r="H241" s="90">
        <v>800</v>
      </c>
      <c r="I241" s="89">
        <v>800</v>
      </c>
    </row>
    <row r="242" spans="1:9" s="115" customFormat="1" ht="15.75" customHeight="1">
      <c r="A242" s="120" t="s">
        <v>60</v>
      </c>
      <c r="B242" s="112">
        <v>902</v>
      </c>
      <c r="C242" s="113" t="s">
        <v>71</v>
      </c>
      <c r="D242" s="113" t="s">
        <v>73</v>
      </c>
      <c r="E242" s="113"/>
      <c r="F242" s="113"/>
      <c r="G242" s="121">
        <f t="shared" ref="G242:I243" si="28">G243</f>
        <v>2494.5</v>
      </c>
      <c r="H242" s="121">
        <f t="shared" si="28"/>
        <v>2447.9</v>
      </c>
      <c r="I242" s="121">
        <f t="shared" si="28"/>
        <v>2594.6999999999998</v>
      </c>
    </row>
    <row r="243" spans="1:9" ht="21.75" customHeight="1">
      <c r="A243" s="39" t="s">
        <v>61</v>
      </c>
      <c r="B243" s="20">
        <v>902</v>
      </c>
      <c r="C243" s="45" t="s">
        <v>71</v>
      </c>
      <c r="D243" s="45" t="s">
        <v>68</v>
      </c>
      <c r="E243" s="13"/>
      <c r="F243" s="13"/>
      <c r="G243" s="108">
        <f t="shared" si="28"/>
        <v>2494.5</v>
      </c>
      <c r="H243" s="108">
        <f t="shared" si="28"/>
        <v>2447.9</v>
      </c>
      <c r="I243" s="139">
        <f t="shared" si="28"/>
        <v>2594.6999999999998</v>
      </c>
    </row>
    <row r="244" spans="1:9" ht="84" customHeight="1">
      <c r="A244" s="41" t="s">
        <v>293</v>
      </c>
      <c r="B244" s="12">
        <v>902</v>
      </c>
      <c r="C244" s="15" t="s">
        <v>71</v>
      </c>
      <c r="D244" s="15" t="s">
        <v>68</v>
      </c>
      <c r="E244" s="15" t="s">
        <v>146</v>
      </c>
      <c r="F244" s="15"/>
      <c r="G244" s="109">
        <f>G246+G249</f>
        <v>2494.5</v>
      </c>
      <c r="H244" s="109">
        <f>H246+H248</f>
        <v>2447.9</v>
      </c>
      <c r="I244" s="140">
        <f>I246+I248</f>
        <v>2594.6999999999998</v>
      </c>
    </row>
    <row r="245" spans="1:9" ht="84" customHeight="1">
      <c r="A245" s="92" t="s">
        <v>249</v>
      </c>
      <c r="B245" s="12">
        <v>902</v>
      </c>
      <c r="C245" s="15" t="s">
        <v>71</v>
      </c>
      <c r="D245" s="15" t="s">
        <v>68</v>
      </c>
      <c r="E245" s="15" t="s">
        <v>250</v>
      </c>
      <c r="F245" s="15"/>
      <c r="G245" s="110">
        <f t="shared" ref="G245:I246" si="29">G246</f>
        <v>2368.5</v>
      </c>
      <c r="H245" s="110">
        <f t="shared" si="29"/>
        <v>2314.3000000000002</v>
      </c>
      <c r="I245" s="141">
        <f t="shared" si="29"/>
        <v>2453.1</v>
      </c>
    </row>
    <row r="246" spans="1:9" ht="53.25" customHeight="1">
      <c r="A246" s="86" t="s">
        <v>251</v>
      </c>
      <c r="B246" s="12">
        <v>902</v>
      </c>
      <c r="C246" s="15" t="s">
        <v>71</v>
      </c>
      <c r="D246" s="15" t="s">
        <v>68</v>
      </c>
      <c r="E246" s="15" t="s">
        <v>252</v>
      </c>
      <c r="F246" s="15"/>
      <c r="G246" s="110">
        <f t="shared" si="29"/>
        <v>2368.5</v>
      </c>
      <c r="H246" s="110">
        <f t="shared" si="29"/>
        <v>2314.3000000000002</v>
      </c>
      <c r="I246" s="141">
        <f t="shared" si="29"/>
        <v>2453.1</v>
      </c>
    </row>
    <row r="247" spans="1:9" ht="31.5" customHeight="1">
      <c r="A247" s="76" t="s">
        <v>253</v>
      </c>
      <c r="B247" s="12">
        <v>902</v>
      </c>
      <c r="C247" s="15" t="s">
        <v>71</v>
      </c>
      <c r="D247" s="15" t="s">
        <v>68</v>
      </c>
      <c r="E247" s="15" t="s">
        <v>254</v>
      </c>
      <c r="F247" s="15" t="s">
        <v>185</v>
      </c>
      <c r="G247" s="109">
        <v>2368.5</v>
      </c>
      <c r="H247" s="109">
        <v>2314.3000000000002</v>
      </c>
      <c r="I247" s="140">
        <v>2453.1</v>
      </c>
    </row>
    <row r="248" spans="1:9" ht="45" customHeight="1">
      <c r="A248" s="76" t="s">
        <v>255</v>
      </c>
      <c r="B248" s="12">
        <v>902</v>
      </c>
      <c r="C248" s="15" t="s">
        <v>71</v>
      </c>
      <c r="D248" s="15" t="s">
        <v>68</v>
      </c>
      <c r="E248" s="15" t="s">
        <v>256</v>
      </c>
      <c r="F248" s="15"/>
      <c r="G248" s="109">
        <f t="shared" ref="G248:I249" si="30">G249</f>
        <v>126</v>
      </c>
      <c r="H248" s="109">
        <f t="shared" si="30"/>
        <v>133.6</v>
      </c>
      <c r="I248" s="140">
        <f t="shared" si="30"/>
        <v>141.6</v>
      </c>
    </row>
    <row r="249" spans="1:9" ht="31.5" customHeight="1">
      <c r="A249" s="76" t="s">
        <v>257</v>
      </c>
      <c r="B249" s="12">
        <v>902</v>
      </c>
      <c r="C249" s="15" t="s">
        <v>71</v>
      </c>
      <c r="D249" s="15" t="s">
        <v>68</v>
      </c>
      <c r="E249" s="15" t="s">
        <v>258</v>
      </c>
      <c r="F249" s="15"/>
      <c r="G249" s="109">
        <f t="shared" si="30"/>
        <v>126</v>
      </c>
      <c r="H249" s="109">
        <f t="shared" si="30"/>
        <v>133.6</v>
      </c>
      <c r="I249" s="140">
        <f t="shared" si="30"/>
        <v>141.6</v>
      </c>
    </row>
    <row r="250" spans="1:9" s="91" customFormat="1" ht="54.75" customHeight="1">
      <c r="A250" s="81" t="s">
        <v>259</v>
      </c>
      <c r="B250" s="12">
        <v>902</v>
      </c>
      <c r="C250" s="15" t="s">
        <v>71</v>
      </c>
      <c r="D250" s="15" t="s">
        <v>68</v>
      </c>
      <c r="E250" s="15" t="s">
        <v>260</v>
      </c>
      <c r="F250" s="15" t="s">
        <v>185</v>
      </c>
      <c r="G250" s="90">
        <v>126</v>
      </c>
      <c r="H250" s="90">
        <v>133.6</v>
      </c>
      <c r="I250" s="89">
        <v>141.6</v>
      </c>
    </row>
    <row r="251" spans="1:9" ht="49.5" customHeight="1">
      <c r="A251" s="62"/>
      <c r="B251" s="63"/>
      <c r="C251" s="51"/>
      <c r="D251" s="51"/>
      <c r="E251" s="51"/>
      <c r="F251" s="51"/>
      <c r="G251" s="64"/>
      <c r="H251" s="64"/>
      <c r="I251" s="64"/>
    </row>
    <row r="252" spans="1:9" ht="30" customHeight="1">
      <c r="A252" s="62"/>
      <c r="B252" s="63"/>
      <c r="C252" s="51"/>
      <c r="D252" s="51"/>
      <c r="E252" s="51"/>
      <c r="F252" s="51"/>
      <c r="G252" s="64"/>
      <c r="H252" s="64"/>
      <c r="I252" s="64"/>
    </row>
    <row r="253" spans="1:9" ht="50.25" customHeight="1">
      <c r="A253" s="62"/>
      <c r="B253" s="63"/>
      <c r="C253" s="51"/>
      <c r="D253" s="51"/>
      <c r="E253" s="51"/>
      <c r="F253" s="51"/>
      <c r="G253" s="64"/>
      <c r="H253" s="64"/>
      <c r="I253" s="64"/>
    </row>
    <row r="254" spans="1:9" ht="30" customHeight="1">
      <c r="A254" s="62"/>
      <c r="B254" s="63"/>
      <c r="C254" s="51"/>
      <c r="D254" s="51"/>
      <c r="E254" s="51"/>
      <c r="F254" s="51"/>
      <c r="G254" s="64"/>
      <c r="H254" s="64"/>
      <c r="I254" s="64"/>
    </row>
    <row r="255" spans="1:9" ht="19.5" customHeight="1">
      <c r="A255" s="62"/>
      <c r="B255" s="63"/>
      <c r="C255" s="51"/>
      <c r="D255" s="51"/>
      <c r="E255" s="51"/>
      <c r="F255" s="51"/>
      <c r="G255" s="64"/>
      <c r="H255" s="64"/>
      <c r="I255" s="64"/>
    </row>
    <row r="256" spans="1:9" ht="19.149999999999999" customHeight="1">
      <c r="G256" s="64"/>
      <c r="H256" s="64"/>
      <c r="I256" s="64"/>
    </row>
    <row r="257" spans="7:9" ht="15.75">
      <c r="G257" s="64"/>
      <c r="H257" s="64"/>
      <c r="I257" s="64"/>
    </row>
    <row r="258" spans="7:9" ht="15.75">
      <c r="G258" s="64"/>
      <c r="H258" s="64"/>
      <c r="I258" s="64"/>
    </row>
    <row r="259" spans="7:9" ht="15.75">
      <c r="G259" s="64"/>
      <c r="H259" s="64"/>
      <c r="I259" s="64"/>
    </row>
    <row r="260" spans="7:9" ht="15.75">
      <c r="G260" s="64"/>
      <c r="H260" s="64"/>
      <c r="I260" s="64"/>
    </row>
    <row r="261" spans="7:9" ht="65.25" customHeight="1"/>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63" orientation="portrait" verticalDpi="300" r:id="rId1"/>
  <headerFooter alignWithMargins="0"/>
  <rowBreaks count="1" manualBreakCount="1">
    <brk id="230" max="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Папа</cp:lastModifiedBy>
  <cp:lastPrinted>2019-07-11T16:13:40Z</cp:lastPrinted>
  <dcterms:created xsi:type="dcterms:W3CDTF">2007-09-04T08:08:49Z</dcterms:created>
  <dcterms:modified xsi:type="dcterms:W3CDTF">2019-08-02T17:15:35Z</dcterms:modified>
</cp:coreProperties>
</file>