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2010" yWindow="-60" windowWidth="12390" windowHeight="7005" tabRatio="440"/>
  </bookViews>
  <sheets>
    <sheet name="13" sheetId="15" r:id="rId1"/>
  </sheets>
  <definedNames>
    <definedName name="_xlnm.Print_Area" localSheetId="0">'13'!$A$1:$I$242</definedName>
  </definedNames>
  <calcPr calcId="152511"/>
</workbook>
</file>

<file path=xl/calcChain.xml><?xml version="1.0" encoding="utf-8"?>
<calcChain xmlns="http://schemas.openxmlformats.org/spreadsheetml/2006/main">
  <c r="I206" i="15" l="1"/>
  <c r="H206" i="15"/>
  <c r="H205" i="15" s="1"/>
  <c r="H204" i="15" s="1"/>
  <c r="I239" i="15"/>
  <c r="H90" i="15"/>
  <c r="I200" i="15"/>
  <c r="I199" i="15"/>
  <c r="I198" i="15" s="1"/>
  <c r="H200" i="15"/>
  <c r="H199" i="15" s="1"/>
  <c r="H198" i="15"/>
  <c r="G200" i="15"/>
  <c r="G199" i="15"/>
  <c r="G198" i="15" s="1"/>
  <c r="G191" i="15"/>
  <c r="G197" i="15"/>
  <c r="G196" i="15"/>
  <c r="G195" i="15" s="1"/>
  <c r="G194" i="15"/>
  <c r="G192" i="15" s="1"/>
  <c r="G120" i="15"/>
  <c r="G33" i="15"/>
  <c r="G208" i="15"/>
  <c r="G207" i="15" s="1"/>
  <c r="G205" i="15"/>
  <c r="G204" i="15" s="1"/>
  <c r="G203" i="15" s="1"/>
  <c r="G202" i="15" s="1"/>
  <c r="I207" i="15"/>
  <c r="I205" i="15" s="1"/>
  <c r="I204" i="15" s="1"/>
  <c r="I203" i="15" s="1"/>
  <c r="I202" i="15" s="1"/>
  <c r="H207" i="15"/>
  <c r="G147" i="15"/>
  <c r="G105" i="15"/>
  <c r="G104" i="15"/>
  <c r="I104" i="15"/>
  <c r="I101" i="15"/>
  <c r="I100" i="15" s="1"/>
  <c r="H104" i="15"/>
  <c r="H101" i="15" s="1"/>
  <c r="H100" i="15" s="1"/>
  <c r="G103" i="15"/>
  <c r="G102" i="15"/>
  <c r="G101" i="15" s="1"/>
  <c r="G100" i="15"/>
  <c r="I102" i="15"/>
  <c r="H102" i="15"/>
  <c r="G176" i="15"/>
  <c r="G166" i="15"/>
  <c r="G165" i="15" s="1"/>
  <c r="G83" i="15"/>
  <c r="G82" i="15"/>
  <c r="G81" i="15" s="1"/>
  <c r="G80" i="15" s="1"/>
  <c r="G79" i="15" s="1"/>
  <c r="G78" i="15"/>
  <c r="G77" i="15" s="1"/>
  <c r="G92" i="15"/>
  <c r="G91" i="15" s="1"/>
  <c r="G90" i="15"/>
  <c r="G89" i="15" s="1"/>
  <c r="G87" i="15" s="1"/>
  <c r="G86" i="15" s="1"/>
  <c r="G85" i="15" s="1"/>
  <c r="G84" i="15" s="1"/>
  <c r="G97" i="15"/>
  <c r="H239" i="15"/>
  <c r="H238" i="15"/>
  <c r="H237" i="15" s="1"/>
  <c r="H236" i="15"/>
  <c r="H235" i="15" s="1"/>
  <c r="G190" i="15"/>
  <c r="G186" i="15"/>
  <c r="I173" i="15"/>
  <c r="I172" i="15"/>
  <c r="G36" i="15"/>
  <c r="G22" i="15"/>
  <c r="G178" i="15"/>
  <c r="G177" i="15" s="1"/>
  <c r="G111" i="15"/>
  <c r="G110" i="15"/>
  <c r="G109" i="15" s="1"/>
  <c r="G108" i="15" s="1"/>
  <c r="G107" i="15" s="1"/>
  <c r="G106" i="15" s="1"/>
  <c r="G35" i="15"/>
  <c r="G34" i="15"/>
  <c r="G31" i="15" s="1"/>
  <c r="G30" i="15" s="1"/>
  <c r="G29" i="15" s="1"/>
  <c r="G28" i="15" s="1"/>
  <c r="G32" i="15"/>
  <c r="G158" i="15"/>
  <c r="G233" i="15"/>
  <c r="G232" i="15"/>
  <c r="G152" i="15"/>
  <c r="G151" i="15"/>
  <c r="G162" i="15"/>
  <c r="G161" i="15"/>
  <c r="G88" i="15"/>
  <c r="G173" i="15"/>
  <c r="G172" i="15" s="1"/>
  <c r="G214" i="15"/>
  <c r="G213" i="15" s="1"/>
  <c r="G146" i="15"/>
  <c r="G145" i="15" s="1"/>
  <c r="G93" i="15"/>
  <c r="G119" i="15"/>
  <c r="G118" i="15"/>
  <c r="G139" i="15"/>
  <c r="G138" i="15"/>
  <c r="G137" i="15"/>
  <c r="I178" i="15"/>
  <c r="I177" i="15" s="1"/>
  <c r="I233" i="15"/>
  <c r="I232" i="15" s="1"/>
  <c r="I231" i="15" s="1"/>
  <c r="I230" i="15" s="1"/>
  <c r="G238" i="15"/>
  <c r="G237" i="15" s="1"/>
  <c r="G236" i="15" s="1"/>
  <c r="G235" i="15" s="1"/>
  <c r="I238" i="15"/>
  <c r="I237" i="15" s="1"/>
  <c r="I236" i="15" s="1"/>
  <c r="I235" i="15" s="1"/>
  <c r="H89" i="15"/>
  <c r="H87" i="15" s="1"/>
  <c r="H86" i="15" s="1"/>
  <c r="H85" i="15" s="1"/>
  <c r="H178" i="15"/>
  <c r="H177" i="15" s="1"/>
  <c r="H189" i="15"/>
  <c r="H188" i="15" s="1"/>
  <c r="G179" i="15"/>
  <c r="I184" i="15"/>
  <c r="H184" i="15"/>
  <c r="G184" i="15"/>
  <c r="G183" i="15"/>
  <c r="G182" i="15" s="1"/>
  <c r="G189" i="15"/>
  <c r="G188" i="15" s="1"/>
  <c r="G216" i="15"/>
  <c r="H217" i="15"/>
  <c r="H216" i="15"/>
  <c r="I179" i="15"/>
  <c r="H179" i="15"/>
  <c r="G156" i="15"/>
  <c r="G70" i="15"/>
  <c r="I189" i="15"/>
  <c r="I188" i="15" s="1"/>
  <c r="H172" i="15"/>
  <c r="I216" i="15"/>
  <c r="I214" i="15"/>
  <c r="I213" i="15" s="1"/>
  <c r="G135" i="15"/>
  <c r="G126" i="15"/>
  <c r="G124" i="15"/>
  <c r="I98" i="15"/>
  <c r="H98" i="15"/>
  <c r="I131" i="15"/>
  <c r="I130" i="15"/>
  <c r="H131" i="15"/>
  <c r="H130" i="15"/>
  <c r="G131" i="15"/>
  <c r="G130" i="15"/>
  <c r="I63" i="15"/>
  <c r="I62" i="15"/>
  <c r="I61" i="15" s="1"/>
  <c r="I60" i="15" s="1"/>
  <c r="I59" i="15" s="1"/>
  <c r="H63" i="15"/>
  <c r="H62" i="15" s="1"/>
  <c r="H61" i="15" s="1"/>
  <c r="H60" i="15" s="1"/>
  <c r="H59" i="15" s="1"/>
  <c r="G63" i="15"/>
  <c r="G62" i="15"/>
  <c r="G61" i="15" s="1"/>
  <c r="G60" i="15" s="1"/>
  <c r="G59" i="15" s="1"/>
  <c r="G75" i="15"/>
  <c r="G74" i="15" s="1"/>
  <c r="G98" i="15"/>
  <c r="I96" i="15"/>
  <c r="I95" i="15" s="1"/>
  <c r="G211" i="15"/>
  <c r="H211" i="15"/>
  <c r="I211" i="15"/>
  <c r="I186" i="15"/>
  <c r="I183" i="15" s="1"/>
  <c r="I182" i="15" s="1"/>
  <c r="H186" i="15"/>
  <c r="H183" i="15"/>
  <c r="H182" i="15" s="1"/>
  <c r="G167" i="15"/>
  <c r="G164" i="15" s="1"/>
  <c r="I44" i="15"/>
  <c r="I43" i="15"/>
  <c r="I42" i="15" s="1"/>
  <c r="I41" i="15" s="1"/>
  <c r="H44" i="15"/>
  <c r="H43" i="15"/>
  <c r="H42" i="15" s="1"/>
  <c r="H41" i="15"/>
  <c r="G44" i="15"/>
  <c r="G43" i="15"/>
  <c r="G42" i="15" s="1"/>
  <c r="G41" i="15" s="1"/>
  <c r="I52" i="15"/>
  <c r="H52" i="15"/>
  <c r="G52" i="15"/>
  <c r="H233" i="15"/>
  <c r="H232" i="15" s="1"/>
  <c r="I135" i="15"/>
  <c r="I134" i="15" s="1"/>
  <c r="I133" i="15" s="1"/>
  <c r="H135" i="15"/>
  <c r="H134" i="15" s="1"/>
  <c r="H133" i="15" s="1"/>
  <c r="I89" i="15"/>
  <c r="I87" i="15" s="1"/>
  <c r="I86" i="15" s="1"/>
  <c r="I85" i="15" s="1"/>
  <c r="I227" i="15"/>
  <c r="I226" i="15" s="1"/>
  <c r="I225" i="15"/>
  <c r="I224" i="15" s="1"/>
  <c r="H227" i="15"/>
  <c r="H226" i="15" s="1"/>
  <c r="H225" i="15"/>
  <c r="H224" i="15" s="1"/>
  <c r="G227" i="15"/>
  <c r="G226" i="15" s="1"/>
  <c r="G225" i="15"/>
  <c r="G224" i="15" s="1"/>
  <c r="G143" i="15"/>
  <c r="I222" i="15"/>
  <c r="I221" i="15"/>
  <c r="I220" i="15" s="1"/>
  <c r="I219" i="15"/>
  <c r="I218" i="15" s="1"/>
  <c r="I196" i="15"/>
  <c r="I195" i="15"/>
  <c r="I194" i="15" s="1"/>
  <c r="I192" i="15" s="1"/>
  <c r="I175" i="15"/>
  <c r="I169" i="15"/>
  <c r="I167" i="15"/>
  <c r="I165" i="15"/>
  <c r="I164" i="15" s="1"/>
  <c r="I162" i="15"/>
  <c r="I161" i="15"/>
  <c r="I159" i="15"/>
  <c r="I156" i="15"/>
  <c r="I147" i="15"/>
  <c r="I145" i="15"/>
  <c r="I143" i="15"/>
  <c r="I126" i="15"/>
  <c r="I124" i="15"/>
  <c r="I123" i="15"/>
  <c r="I122" i="15" s="1"/>
  <c r="I121" i="15"/>
  <c r="I118" i="15"/>
  <c r="I116" i="15"/>
  <c r="I115" i="15" s="1"/>
  <c r="I114" i="15" s="1"/>
  <c r="I113" i="15" s="1"/>
  <c r="I110" i="15"/>
  <c r="I109" i="15" s="1"/>
  <c r="I108" i="15" s="1"/>
  <c r="I107" i="15" s="1"/>
  <c r="I106" i="15" s="1"/>
  <c r="I91" i="15"/>
  <c r="I82" i="15"/>
  <c r="I81" i="15" s="1"/>
  <c r="I80" i="15" s="1"/>
  <c r="I79" i="15" s="1"/>
  <c r="I77" i="15"/>
  <c r="I74" i="15" s="1"/>
  <c r="I75" i="15"/>
  <c r="I72" i="15"/>
  <c r="I70" i="15"/>
  <c r="I57" i="15"/>
  <c r="I56" i="15" s="1"/>
  <c r="I55" i="15" s="1"/>
  <c r="I54" i="15" s="1"/>
  <c r="I46" i="15" s="1"/>
  <c r="I50" i="15"/>
  <c r="I49" i="15"/>
  <c r="I39" i="15"/>
  <c r="I38" i="15"/>
  <c r="I34" i="15"/>
  <c r="I32" i="15"/>
  <c r="I31" i="15" s="1"/>
  <c r="I30" i="15" s="1"/>
  <c r="I29" i="15" s="1"/>
  <c r="I28" i="15" s="1"/>
  <c r="I26" i="15"/>
  <c r="I25" i="15"/>
  <c r="I21" i="15"/>
  <c r="I20" i="15" s="1"/>
  <c r="I19" i="15" s="1"/>
  <c r="I18" i="15" s="1"/>
  <c r="H222" i="15"/>
  <c r="H221" i="15"/>
  <c r="H220" i="15" s="1"/>
  <c r="H219" i="15" s="1"/>
  <c r="H218" i="15" s="1"/>
  <c r="H196" i="15"/>
  <c r="H195" i="15"/>
  <c r="H194" i="15" s="1"/>
  <c r="H192" i="15" s="1"/>
  <c r="H175" i="15"/>
  <c r="H169" i="15"/>
  <c r="H167" i="15"/>
  <c r="H165" i="15"/>
  <c r="H164" i="15" s="1"/>
  <c r="H162" i="15"/>
  <c r="H161" i="15"/>
  <c r="H159" i="15"/>
  <c r="H156" i="15"/>
  <c r="H155" i="15" s="1"/>
  <c r="H154" i="15" s="1"/>
  <c r="H150" i="15" s="1"/>
  <c r="H149" i="15" s="1"/>
  <c r="H147" i="15"/>
  <c r="H145" i="15"/>
  <c r="H143" i="15"/>
  <c r="H126" i="15"/>
  <c r="H124" i="15"/>
  <c r="H118" i="15"/>
  <c r="H116" i="15"/>
  <c r="H115" i="15"/>
  <c r="H114" i="15" s="1"/>
  <c r="H110" i="15"/>
  <c r="H109" i="15" s="1"/>
  <c r="H108" i="15" s="1"/>
  <c r="H107" i="15" s="1"/>
  <c r="H106" i="15" s="1"/>
  <c r="H96" i="15"/>
  <c r="H95" i="15"/>
  <c r="H91" i="15"/>
  <c r="H82" i="15"/>
  <c r="H81" i="15" s="1"/>
  <c r="H80" i="15" s="1"/>
  <c r="H79" i="15" s="1"/>
  <c r="H77" i="15"/>
  <c r="H75" i="15"/>
  <c r="H72" i="15"/>
  <c r="H70" i="15"/>
  <c r="H69" i="15" s="1"/>
  <c r="H68" i="15" s="1"/>
  <c r="H67" i="15" s="1"/>
  <c r="H66" i="15" s="1"/>
  <c r="H64" i="15"/>
  <c r="H57" i="15"/>
  <c r="H56" i="15" s="1"/>
  <c r="H55" i="15" s="1"/>
  <c r="H54" i="15" s="1"/>
  <c r="H50" i="15"/>
  <c r="H48" i="15"/>
  <c r="H47" i="15" s="1"/>
  <c r="H39" i="15"/>
  <c r="H38" i="15"/>
  <c r="H34" i="15"/>
  <c r="H32" i="15"/>
  <c r="H26" i="15"/>
  <c r="H25" i="15"/>
  <c r="H20" i="15" s="1"/>
  <c r="H19" i="15" s="1"/>
  <c r="H18" i="15" s="1"/>
  <c r="H21" i="15"/>
  <c r="G175" i="15"/>
  <c r="G174" i="15" s="1"/>
  <c r="G116" i="15"/>
  <c r="G169" i="15"/>
  <c r="G96" i="15"/>
  <c r="G95" i="15"/>
  <c r="G159" i="15"/>
  <c r="G155" i="15"/>
  <c r="G154" i="15" s="1"/>
  <c r="G150" i="15" s="1"/>
  <c r="G149" i="15" s="1"/>
  <c r="G57" i="15"/>
  <c r="G56" i="15" s="1"/>
  <c r="G55" i="15" s="1"/>
  <c r="G54" i="15" s="1"/>
  <c r="G222" i="15"/>
  <c r="G221" i="15"/>
  <c r="G220" i="15" s="1"/>
  <c r="G219" i="15" s="1"/>
  <c r="G218" i="15" s="1"/>
  <c r="G26" i="15"/>
  <c r="G25" i="15"/>
  <c r="G20" i="15" s="1"/>
  <c r="G19" i="15" s="1"/>
  <c r="G18" i="15" s="1"/>
  <c r="G39" i="15"/>
  <c r="G38" i="15"/>
  <c r="G50" i="15"/>
  <c r="G48" i="15"/>
  <c r="G47" i="15" s="1"/>
  <c r="G72" i="15"/>
  <c r="G69" i="15" s="1"/>
  <c r="G68" i="15" s="1"/>
  <c r="G67" i="15" s="1"/>
  <c r="G66" i="15" s="1"/>
  <c r="G21" i="15"/>
  <c r="G64" i="15"/>
  <c r="I64" i="15"/>
  <c r="H49" i="15"/>
  <c r="G134" i="15"/>
  <c r="G133" i="15" s="1"/>
  <c r="I174" i="15"/>
  <c r="I155" i="15"/>
  <c r="I154" i="15" s="1"/>
  <c r="I150" i="15" s="1"/>
  <c r="H142" i="15"/>
  <c r="H141" i="15" s="1"/>
  <c r="H140" i="15" s="1"/>
  <c r="H231" i="15"/>
  <c r="H230" i="15" s="1"/>
  <c r="H229" i="15" s="1"/>
  <c r="I69" i="15"/>
  <c r="I68" i="15" s="1"/>
  <c r="I67" i="15" s="1"/>
  <c r="I66" i="15" s="1"/>
  <c r="G123" i="15"/>
  <c r="G122" i="15" s="1"/>
  <c r="G121" i="15" s="1"/>
  <c r="G115" i="15"/>
  <c r="G114" i="15"/>
  <c r="G113" i="15" s="1"/>
  <c r="H123" i="15"/>
  <c r="H122" i="15" s="1"/>
  <c r="H121" i="15" s="1"/>
  <c r="I48" i="15"/>
  <c r="I47" i="15"/>
  <c r="H31" i="15"/>
  <c r="H30" i="15" s="1"/>
  <c r="H29" i="15" s="1"/>
  <c r="H28" i="15" s="1"/>
  <c r="H174" i="15"/>
  <c r="H74" i="15"/>
  <c r="I142" i="15"/>
  <c r="I141" i="15" s="1"/>
  <c r="I140" i="15" s="1"/>
  <c r="G142" i="15"/>
  <c r="G141" i="15" s="1"/>
  <c r="G140" i="15" s="1"/>
  <c r="H214" i="15"/>
  <c r="H213" i="15" s="1"/>
  <c r="G49" i="15"/>
  <c r="G231" i="15"/>
  <c r="G230" i="15"/>
  <c r="G229" i="15" s="1"/>
  <c r="H46" i="15" l="1"/>
  <c r="H17" i="15" s="1"/>
  <c r="H16" i="15" s="1"/>
  <c r="H129" i="15"/>
  <c r="H84" i="15"/>
  <c r="H203" i="15"/>
  <c r="H202" i="15" s="1"/>
  <c r="I149" i="15"/>
  <c r="G129" i="15"/>
  <c r="G112" i="15" s="1"/>
  <c r="G17" i="15"/>
  <c r="G46" i="15"/>
  <c r="H113" i="15"/>
  <c r="H112" i="15" s="1"/>
  <c r="I17" i="15"/>
  <c r="I84" i="15"/>
  <c r="I129" i="15"/>
  <c r="I112" i="15" s="1"/>
  <c r="I229" i="15"/>
  <c r="G16" i="15" l="1"/>
  <c r="I16" i="15"/>
</calcChain>
</file>

<file path=xl/sharedStrings.xml><?xml version="1.0" encoding="utf-8"?>
<sst xmlns="http://schemas.openxmlformats.org/spreadsheetml/2006/main" count="985" uniqueCount="295">
  <si>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</si>
  <si>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</si>
  <si>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</si>
  <si>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</si>
  <si>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</si>
  <si>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</si>
  <si>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</si>
  <si>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</si>
  <si>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0400000000</t>
  </si>
  <si>
    <t>0440100000</t>
  </si>
  <si>
    <t>0440000000</t>
  </si>
  <si>
    <t>0440200000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</si>
  <si>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</si>
  <si>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</si>
  <si>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</si>
  <si>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</si>
  <si>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</si>
  <si>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</si>
  <si>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</si>
  <si>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</si>
  <si>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</si>
  <si>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</si>
  <si>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</si>
  <si>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</si>
  <si>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</si>
  <si>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</si>
  <si>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</si>
  <si>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</si>
  <si>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</si>
  <si>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</si>
  <si>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</si>
  <si>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</si>
  <si>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</si>
  <si>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</si>
  <si>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</si>
  <si>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</si>
  <si>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</si>
  <si>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</si>
  <si>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</si>
  <si>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</si>
  <si>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</si>
  <si>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</si>
  <si>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</si>
  <si>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</si>
  <si>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</si>
  <si>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</si>
  <si>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</si>
  <si>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</si>
  <si>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</si>
  <si>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</si>
  <si>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</si>
  <si>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</si>
  <si>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</si>
  <si>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</si>
  <si>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</si>
  <si>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</si>
  <si>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</si>
  <si>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</si>
  <si>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</si>
  <si>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</si>
  <si>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</si>
  <si>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</si>
  <si>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</si>
  <si>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</si>
  <si>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</si>
  <si>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</si>
  <si>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</si>
  <si>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</si>
  <si>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</si>
  <si>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</si>
  <si>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</si>
  <si>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</si>
  <si>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</si>
  <si>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</si>
  <si>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</si>
  <si>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</si>
  <si>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</si>
  <si>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</si>
  <si>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</si>
  <si>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</si>
  <si>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</si>
  <si>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</si>
  <si>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</si>
  <si>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</si>
  <si>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</si>
  <si>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</si>
  <si>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</si>
  <si>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0900000000</t>
  </si>
  <si>
    <t>Мероприятия по проведению работ по обеспечению первичных мер пожарной безопасности</t>
  </si>
  <si>
    <t>0800000000</t>
  </si>
  <si>
    <t>0300000000</t>
  </si>
  <si>
    <t>0700000000</t>
  </si>
  <si>
    <t>0100000000</t>
  </si>
  <si>
    <t>0600000000</t>
  </si>
  <si>
    <t>0200000000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</si>
  <si>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</si>
  <si>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</si>
  <si>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</si>
  <si>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</si>
  <si>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</si>
  <si>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</si>
  <si>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</si>
  <si>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Проведение превентивных мероприятий в области пожарной безопасности</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</si>
  <si>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</si>
  <si>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</si>
  <si>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</si>
  <si>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</si>
  <si>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</si>
  <si>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</si>
  <si>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</si>
  <si>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</si>
  <si>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</si>
  <si>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</si>
  <si>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</si>
  <si>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</si>
  <si>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</si>
  <si>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</si>
  <si>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</si>
  <si>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</si>
  <si>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</si>
  <si>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</si>
  <si>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</si>
  <si>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</si>
  <si>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</si>
  <si>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</si>
  <si>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</si>
  <si>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</si>
  <si>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</si>
  <si>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</si>
  <si>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Прочие расходы в рамках полномочий органов местного самоуправления</t>
  </si>
  <si>
    <t>9900000280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</si>
  <si>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</si>
  <si>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0440400000</t>
  </si>
  <si>
    <t>0440401390</t>
  </si>
  <si>
    <t xml:space="preserve">Иные закупки товаров, работ и услуг </t>
  </si>
  <si>
    <t xml:space="preserve">Оценка состояния автомобильных дорог общего пользования местного значения </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</si>
  <si>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</si>
  <si>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</si>
  <si>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</si>
  <si>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Прочие расходы на приведение в нормативное состояние автомобильных дорог общего пользования местного значения</t>
  </si>
  <si>
    <t>Мероприятия по строительству новых и капитальный ремонт автомобильных дорог общего пользования местного значения</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</si>
  <si>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</si>
  <si>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</si>
  <si>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Предоставление бюджетным учреждениям субсидий на развитие физической культуры и  массового спорта  на территории поселения</t>
  </si>
  <si>
    <t>Основное мероприятие " Создание условий  для реализации молодежной политики в муниципальном образовании Пениковское сельское поселение"</t>
  </si>
  <si>
    <t>Предоставление муниципальным бюджетным и автономным учреждениям субсидий на реализацию молодежной политики</t>
  </si>
  <si>
    <t xml:space="preserve">Мероприятия по оплате денежного вознаграждения председателю инициативной комиссии  </t>
  </si>
  <si>
    <t>Резервные фонды</t>
  </si>
  <si>
    <t>Резервные средства</t>
  </si>
  <si>
    <t>870</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</si>
  <si>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</si>
  <si>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</si>
  <si>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</si>
  <si>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проведению кадастровых работ для оформления земельных участков</t>
  </si>
  <si>
    <t>313</t>
  </si>
  <si>
    <t>Пособия, компенсации, меры социальной поддерджки гражданам по  публичным нормативным обязательствам</t>
  </si>
  <si>
    <t>Мероприятия по газификации муниципального имущества</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</si>
  <si>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</si>
  <si>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</si>
  <si>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</si>
  <si>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</si>
  <si>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</si>
  <si>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</si>
  <si>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</si>
  <si>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</si>
  <si>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</si>
  <si>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 xml:space="preserve">Мероприятия по оплате коммунальных услуг    муниципального  фонда  </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</si>
  <si>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</si>
  <si>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</si>
  <si>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</si>
  <si>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1000000000</t>
  </si>
  <si>
    <t xml:space="preserve"> Обустройство пешеходных дорожек на территории Пениковского сельского поселения</t>
  </si>
  <si>
    <t>Мероприятия на развитие общественной инфраструктуры муниципального значения</t>
  </si>
  <si>
    <t>Защита населения и территорий от чрезвычайных ситуаций природного и техногенного характера,пожарная безопасность</t>
  </si>
  <si>
    <t>Защита населения и территорий от чрезвычайных ситуаций природного и техногенного характера, пожарная безопасность</t>
  </si>
  <si>
    <t>Мероприятия по модернизации, строительству, ремонту и поддержания в работоспособном состоянии уличного освещения</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</si>
  <si>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</si>
  <si>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</si>
  <si>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спортивных,детских игровых площадок на территории Пениковского сельского поселения "</t>
  </si>
  <si>
    <t xml:space="preserve">Мероприятие  по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t>
  </si>
  <si>
    <t>2024 год  Сумма       (тысячи рублей)</t>
  </si>
  <si>
    <t>Содержание и организация деятельности аварийно-спасательного формирования на территории поселения</t>
  </si>
  <si>
    <t xml:space="preserve">          (приложение 7)</t>
  </si>
  <si>
    <t>0240000000</t>
  </si>
  <si>
    <t>0240100000</t>
  </si>
  <si>
    <t>0240103240</t>
  </si>
  <si>
    <t>Мероприятия по проведению капитального ремонта спортивного объекта:спортивная плрщадка в д.Пеники</t>
  </si>
  <si>
    <t>02401S4060</t>
  </si>
  <si>
    <t>Комплекс процессных мероприятий</t>
  </si>
  <si>
    <t>Комплекс процессных мероприятий " Развитие физкультуры и спорта  на территории муниципального образования  Пениковское сельское  поселение "</t>
  </si>
  <si>
    <t>0240200000</t>
  </si>
  <si>
    <t>Комплекс процессных мероприятий "Создание условий  для реализации молодежной политики в муниципальном образовании Пениковское сельское поселение"</t>
  </si>
  <si>
    <t>0240201450</t>
  </si>
  <si>
    <t>0940000000</t>
  </si>
  <si>
    <t>0940100000</t>
  </si>
  <si>
    <t>Комплекс процессных мероприятий "Развитие на части территорий муниципального образования Пениковское сельское поселение иных форм местного самоуправления"</t>
  </si>
  <si>
    <t>0940101330</t>
  </si>
  <si>
    <t>0940101470</t>
  </si>
  <si>
    <t>Комплекс процессных мероприятий  "Обеспечение первичных мер   пожарной безопасности в границах населенных пунктов Пениковского поселения "</t>
  </si>
  <si>
    <t>0840100000</t>
  </si>
  <si>
    <t>0840101290</t>
  </si>
  <si>
    <t>0840101300</t>
  </si>
  <si>
    <t>Комплекс процессных мероприятий " Проведение превентивных мероприятий в области гражданской обороны и чрезвычайных ситуаций и профилактике терроризма"</t>
  </si>
  <si>
    <t>0840200000</t>
  </si>
  <si>
    <t>0840201310</t>
  </si>
  <si>
    <t>0840201320</t>
  </si>
  <si>
    <t>Комплекс процессных мероприятий "Оценка,ремонт и содержание автомобильных дорог общего пользования местного значения"</t>
  </si>
  <si>
    <t>0540100000</t>
  </si>
  <si>
    <t>0540101400</t>
  </si>
  <si>
    <t>0540101220</t>
  </si>
  <si>
    <t>0540101230</t>
  </si>
  <si>
    <t>0540101410</t>
  </si>
  <si>
    <t>0540101420</t>
  </si>
  <si>
    <t>0540200000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</si>
  <si>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</si>
  <si>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0540300000</t>
  </si>
  <si>
    <t>Комплекс процессных мероприятий "Проектирование, строительство дорог и дорожной инфраструктуры в границах населенных пунктов поселения"</t>
  </si>
  <si>
    <t>0540301440</t>
  </si>
  <si>
    <t>0340100000</t>
  </si>
  <si>
    <t xml:space="preserve">Комплекс процессных  мероприятий " Обслуживание и ремонт муниципального фонда Пениковского сельского поселения" </t>
  </si>
  <si>
    <t>0340101070</t>
  </si>
  <si>
    <t>0340101080</t>
  </si>
  <si>
    <t>0340101490</t>
  </si>
  <si>
    <t>0340101480</t>
  </si>
  <si>
    <t>0740100000</t>
  </si>
  <si>
    <t>Комплекс процессных мероприятий "Строительство объектов инфраструктуры"</t>
  </si>
  <si>
    <t>0740101370</t>
  </si>
  <si>
    <t>0740101280</t>
  </si>
  <si>
    <t>07401S0200</t>
  </si>
  <si>
    <t>07401S0660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</si>
  <si>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</si>
  <si>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Комплекс процессных мероприятий "Организация уличного освещения на территории муниципального образования Пениковское сельское поселение"</t>
  </si>
  <si>
    <t xml:space="preserve">Комплекс процессных мероприятий </t>
  </si>
  <si>
    <t>0440101090</t>
  </si>
  <si>
    <t>0440101110</t>
  </si>
  <si>
    <t xml:space="preserve">Комплекс процессных мероприятий  "Проведение комплекса мероприятий по дезинфекции, дезинсекции, дератизации и уничтожению борщевика Сосновского на территории муниципального образования Пениковское сельское поселение" </t>
  </si>
  <si>
    <t>0440201460</t>
  </si>
  <si>
    <t xml:space="preserve">Комплекс процессных мероприятий  "Организация сбора и вывоза мусорана территории муниципального образования Пениковское сельское поселение" </t>
  </si>
  <si>
    <t>0440300000</t>
  </si>
  <si>
    <t>0440301140</t>
  </si>
  <si>
    <t>0440301170</t>
  </si>
  <si>
    <t>0440301180</t>
  </si>
  <si>
    <t>0440301190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</si>
  <si>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</si>
  <si>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</si>
  <si>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</si>
  <si>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</si>
  <si>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</si>
  <si>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0940200000</t>
  </si>
  <si>
    <t>Комплекс процессных мероприятий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для реализации областного закона от 28.12.2018г. №147-оз"</t>
  </si>
  <si>
    <t>09402S4770</t>
  </si>
  <si>
    <t>0940300000</t>
  </si>
  <si>
    <t>Комплекс процессных  мероприятий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</si>
  <si>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09403S4660</t>
  </si>
  <si>
    <t>0140100000</t>
  </si>
  <si>
    <t>Комплекс процессных мероприятий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</si>
  <si>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</si>
  <si>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</si>
  <si>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</si>
  <si>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</si>
  <si>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</si>
  <si>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0740200000</t>
  </si>
  <si>
    <t>0740201500</t>
  </si>
  <si>
    <t>Комплекс процесссных мероприятий мероприятие "Строительство дома культуры с универсальным зрительным залом на 200 мест в д.Пеники"</t>
  </si>
  <si>
    <t>0640100000</t>
  </si>
  <si>
    <t>Комплекс процессных  мероприятий "Предоставление доплат к пенсии лицам, замещавшим должности муниципальной службы"</t>
  </si>
  <si>
    <t>0640101240</t>
  </si>
  <si>
    <t>0640200000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</si>
  <si>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</si>
  <si>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0640201360</t>
  </si>
  <si>
    <t>05402S4200</t>
  </si>
  <si>
    <t xml:space="preserve">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 </t>
  </si>
  <si>
    <t>Комплекс процессных мероприятий "Реализация мероприятий по благоустройству дворовых территорий на территории муниципального образования Пениковское сельское поселение"</t>
  </si>
  <si>
    <t>Реализация мероприятий по благоустройству дворовых территорий на территории муниципального образования Пениковское сельское поселение</t>
  </si>
  <si>
    <t>1040100000</t>
  </si>
  <si>
    <t>10401S4750</t>
  </si>
  <si>
    <t>Массовый спорт</t>
  </si>
  <si>
    <t xml:space="preserve"> Мероприятия   на   строительство,  реконструкцию, модернизацию объектов </t>
  </si>
  <si>
    <t>Иные межбюджетные трансферты на осуществление мероприятий по развитию общественной инфраструктуры муниципального значения</t>
  </si>
  <si>
    <t>0140105020</t>
  </si>
  <si>
    <t>Федеральные проекты, входящие в состав национальных проектов</t>
  </si>
  <si>
    <t>Федеральный проект, входящий в состав национальных проектов "Комплексная  система обращения с твердыми коммунальными отходами"</t>
  </si>
  <si>
    <t>Расходы на государственную поддержку закупки контейнеров для раздельного накопления твердых коммунальных отходов</t>
  </si>
  <si>
    <t>0410000000</t>
  </si>
  <si>
    <t>041G200000</t>
  </si>
  <si>
    <t>041G252690</t>
  </si>
  <si>
    <t xml:space="preserve">                     от 00.00.2022  №00</t>
  </si>
  <si>
    <t>на 2023 год и на плановый период 2024 и 2025 годов</t>
  </si>
  <si>
    <t>Мероприятия по реализации программ формирования современной городской среды</t>
  </si>
  <si>
    <t>101F255550</t>
  </si>
  <si>
    <t>2023   год Сумма       (тысячи рублей)</t>
  </si>
  <si>
    <t>2025 год  Сумма       (тысячи рублей)</t>
  </si>
  <si>
    <t>01401S4840</t>
  </si>
  <si>
    <t>Молодежная политика</t>
  </si>
  <si>
    <t>07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</si>
</sst>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82">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4" xfId="0" applyNumberFormat="1" applyFont="1" applyFill="1" applyBorder="1" applyAlignment="1">
      <alignment horizontal="center" wrapText="1"/>
    </xf>
    <xf numFmtId="181"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1" fontId="5" fillId="0" borderId="26" xfId="0" applyNumberFormat="1" applyFont="1" applyFill="1" applyBorder="1" applyAlignment="1">
      <alignment horizontal="center"/>
    </xf>
    <xf numFmtId="181" fontId="6" fillId="0" borderId="26"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25"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5" fillId="0" borderId="29" xfId="0" applyNumberFormat="1" applyFont="1" applyFill="1" applyBorder="1" applyAlignment="1">
      <alignment horizontal="center" wrapText="1"/>
    </xf>
    <xf numFmtId="181" fontId="7" fillId="0" borderId="27" xfId="0" applyNumberFormat="1" applyFont="1" applyFill="1" applyBorder="1" applyAlignment="1">
      <alignment horizontal="center" wrapText="1"/>
    </xf>
    <xf numFmtId="181" fontId="6" fillId="0" borderId="29"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187" fontId="8" fillId="0" borderId="24" xfId="2"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0"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1" xfId="1" applyFont="1" applyFill="1" applyBorder="1" applyAlignment="1">
      <alignment horizontal="left" wrapText="1" shrinkToFi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2"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2" borderId="14" xfId="0" applyFont="1" applyFill="1" applyBorder="1" applyAlignment="1">
      <alignment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49" fontId="4" fillId="2" borderId="11" xfId="0" applyNumberFormat="1" applyFont="1" applyFill="1" applyBorder="1" applyAlignment="1">
      <alignment horizontal="center" wrapText="1"/>
    </xf>
    <xf numFmtId="187" fontId="4" fillId="2" borderId="24" xfId="1" applyNumberFormat="1" applyFont="1" applyFill="1" applyBorder="1" applyAlignment="1">
      <alignment horizontal="center"/>
    </xf>
    <xf numFmtId="49" fontId="4" fillId="0" borderId="5" xfId="1" applyNumberFormat="1" applyFont="1" applyFill="1" applyBorder="1" applyAlignment="1">
      <alignment horizontal="center" vertical="center"/>
    </xf>
    <xf numFmtId="2" fontId="8" fillId="2" borderId="5" xfId="0" applyNumberFormat="1" applyFont="1" applyFill="1" applyBorder="1" applyAlignment="1">
      <alignment horizontal="left" wrapText="1"/>
    </xf>
    <xf numFmtId="0" fontId="4" fillId="0" borderId="17" xfId="1" applyFont="1" applyFill="1" applyBorder="1" applyAlignment="1">
      <alignment horizontal="left" wrapText="1" shrinkToFit="1"/>
    </xf>
    <xf numFmtId="2" fontId="4" fillId="2" borderId="5" xfId="1" applyNumberFormat="1" applyFont="1" applyFill="1" applyBorder="1" applyAlignment="1">
      <alignment horizontal="left" wrapText="1" shrinkToFit="1"/>
    </xf>
    <xf numFmtId="0" fontId="0" fillId="0" borderId="5" xfId="0" applyBorder="1"/>
    <xf numFmtId="0" fontId="8" fillId="0" borderId="5" xfId="0" applyFont="1" applyFill="1" applyBorder="1" applyAlignment="1">
      <alignment wrapText="1"/>
    </xf>
    <xf numFmtId="0" fontId="4" fillId="0" borderId="14" xfId="1" applyFont="1" applyFill="1" applyBorder="1" applyAlignment="1">
      <alignment horizontal="left" wrapText="1" shrinkToFit="1"/>
    </xf>
    <xf numFmtId="2" fontId="8" fillId="2" borderId="31" xfId="0" applyNumberFormat="1" applyFont="1" applyFill="1" applyBorder="1" applyAlignment="1">
      <alignment horizontal="left" wrapText="1"/>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0" fontId="8" fillId="2" borderId="16" xfId="0" applyFont="1" applyFill="1" applyBorder="1" applyAlignment="1">
      <alignment horizontal="left" wrapText="1" shrinkToFit="1"/>
    </xf>
    <xf numFmtId="2" fontId="4" fillId="2" borderId="23" xfId="1" applyNumberFormat="1" applyFont="1" applyFill="1" applyBorder="1" applyAlignment="1">
      <alignment horizontal="left" wrapText="1" shrinkToFit="1"/>
    </xf>
    <xf numFmtId="0" fontId="6" fillId="0" borderId="5" xfId="1" applyFont="1" applyFill="1" applyBorder="1" applyAlignment="1">
      <alignment horizontal="left" wrapText="1" shrinkToFit="1"/>
    </xf>
    <xf numFmtId="187" fontId="5" fillId="0" borderId="5" xfId="1" applyNumberFormat="1" applyFont="1" applyFill="1" applyBorder="1" applyAlignment="1">
      <alignment horizontal="center"/>
    </xf>
    <xf numFmtId="0" fontId="5" fillId="0" borderId="7" xfId="0" applyFont="1" applyFill="1" applyBorder="1" applyAlignment="1">
      <alignment horizontal="center" wrapText="1"/>
    </xf>
    <xf numFmtId="49" fontId="5" fillId="0" borderId="7"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181" fontId="5" fillId="0" borderId="25" xfId="0" applyNumberFormat="1" applyFont="1" applyFill="1" applyBorder="1" applyAlignment="1">
      <alignment horizontal="center" wrapText="1"/>
    </xf>
    <xf numFmtId="181" fontId="5" fillId="0" borderId="7" xfId="0" applyNumberFormat="1" applyFont="1" applyFill="1" applyBorder="1" applyAlignment="1">
      <alignment horizontal="center" wrapTex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tabSelected="1" view="pageBreakPreview" topLeftCell="A7" zoomScale="82" zoomScaleNormal="75" zoomScaleSheetLayoutView="82" workbookViewId="0">
      <selection activeCell="I24" sqref="I24"/>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16"/>
      <c r="E1" s="117"/>
      <c r="F1" s="117"/>
      <c r="G1" s="117"/>
      <c r="H1" s="178" t="s">
        <v>30</v>
      </c>
      <c r="I1" s="178"/>
    </row>
    <row r="2" spans="1:9" ht="15.75" x14ac:dyDescent="0.25">
      <c r="A2" s="2"/>
      <c r="B2" s="2"/>
      <c r="C2" s="1"/>
      <c r="D2" s="116"/>
      <c r="E2" s="117"/>
      <c r="F2" s="117"/>
      <c r="G2" s="178" t="s">
        <v>49</v>
      </c>
      <c r="H2" s="178"/>
      <c r="I2" s="178"/>
    </row>
    <row r="3" spans="1:9" ht="15.75" x14ac:dyDescent="0.25">
      <c r="A3" s="2"/>
      <c r="B3" s="2"/>
      <c r="C3" s="1"/>
      <c r="D3" s="116"/>
      <c r="E3" s="116"/>
      <c r="F3" s="178" t="s">
        <v>29</v>
      </c>
      <c r="G3" s="178"/>
      <c r="H3" s="178"/>
      <c r="I3" s="178"/>
    </row>
    <row r="4" spans="1:9" ht="15.75" x14ac:dyDescent="0.25">
      <c r="A4" s="2"/>
      <c r="B4" s="2"/>
      <c r="C4" s="1"/>
      <c r="D4" s="116"/>
      <c r="E4" s="116"/>
      <c r="F4" s="116"/>
      <c r="G4" s="179" t="s">
        <v>286</v>
      </c>
      <c r="H4" s="179"/>
      <c r="I4" s="179"/>
    </row>
    <row r="5" spans="1:9" ht="15.75" x14ac:dyDescent="0.25">
      <c r="A5" s="2"/>
      <c r="B5" s="2"/>
      <c r="C5" s="1"/>
      <c r="D5" s="115"/>
      <c r="E5" s="118"/>
      <c r="F5" s="117"/>
      <c r="G5" s="117"/>
      <c r="H5" s="178" t="s">
        <v>182</v>
      </c>
      <c r="I5" s="178"/>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80" t="s">
        <v>70</v>
      </c>
      <c r="B8" s="180"/>
      <c r="C8" s="180"/>
      <c r="D8" s="180"/>
      <c r="E8" s="180"/>
      <c r="F8" s="180"/>
      <c r="G8" s="180"/>
      <c r="H8" s="58"/>
      <c r="I8" s="58"/>
    </row>
    <row r="9" spans="1:9" ht="18.75" x14ac:dyDescent="0.3">
      <c r="A9" s="180" t="s">
        <v>48</v>
      </c>
      <c r="B9" s="180"/>
      <c r="C9" s="180"/>
      <c r="D9" s="180"/>
      <c r="E9" s="180"/>
      <c r="F9" s="180"/>
      <c r="G9" s="180"/>
      <c r="H9" s="58"/>
      <c r="I9" s="58"/>
    </row>
    <row r="10" spans="1:9" ht="18.75" x14ac:dyDescent="0.3">
      <c r="A10" s="180" t="s">
        <v>47</v>
      </c>
      <c r="B10" s="180"/>
      <c r="C10" s="180"/>
      <c r="D10" s="180"/>
      <c r="E10" s="180"/>
      <c r="F10" s="180"/>
      <c r="G10" s="180"/>
      <c r="H10" s="58"/>
      <c r="I10" s="58"/>
    </row>
    <row r="11" spans="1:9" ht="18.75" x14ac:dyDescent="0.3">
      <c r="A11" s="180" t="s">
        <v>287</v>
      </c>
      <c r="B11" s="181"/>
      <c r="C11" s="181"/>
      <c r="D11" s="181"/>
      <c r="E11" s="181"/>
      <c r="F11" s="181"/>
      <c r="G11" s="181"/>
      <c r="H11" s="57"/>
      <c r="I11" s="57"/>
    </row>
    <row r="12" spans="1:9" ht="18.75" x14ac:dyDescent="0.3">
      <c r="A12" s="58"/>
      <c r="B12" s="57"/>
      <c r="C12" s="57"/>
      <c r="D12" s="61"/>
      <c r="E12" s="60"/>
      <c r="F12" s="57"/>
      <c r="G12" s="57"/>
      <c r="H12" s="57"/>
      <c r="I12" s="57"/>
    </row>
    <row r="13" spans="1:9" ht="5.25" customHeight="1" thickBot="1" x14ac:dyDescent="0.25">
      <c r="A13" s="2"/>
      <c r="B13" s="2"/>
      <c r="C13" s="1"/>
      <c r="D13" s="1"/>
      <c r="E13" s="1"/>
      <c r="F13" s="1"/>
      <c r="G13" s="3"/>
      <c r="H13" s="3"/>
      <c r="I13" s="3"/>
    </row>
    <row r="14" spans="1:9" ht="60.75" customHeight="1" thickBot="1" x14ac:dyDescent="0.25">
      <c r="A14" s="43" t="s">
        <v>14</v>
      </c>
      <c r="B14" s="4" t="s">
        <v>71</v>
      </c>
      <c r="C14" s="5" t="s">
        <v>16</v>
      </c>
      <c r="D14" s="6" t="s">
        <v>17</v>
      </c>
      <c r="E14" s="5" t="s">
        <v>15</v>
      </c>
      <c r="F14" s="6" t="s">
        <v>18</v>
      </c>
      <c r="G14" s="90" t="s">
        <v>290</v>
      </c>
      <c r="H14" s="90" t="s">
        <v>180</v>
      </c>
      <c r="I14" s="119" t="s">
        <v>291</v>
      </c>
    </row>
    <row r="15" spans="1:9" ht="13.5" customHeight="1" thickBot="1" x14ac:dyDescent="0.25">
      <c r="A15" s="43">
        <v>1</v>
      </c>
      <c r="B15" s="4">
        <v>2</v>
      </c>
      <c r="C15" s="5">
        <v>3</v>
      </c>
      <c r="D15" s="6">
        <v>4</v>
      </c>
      <c r="E15" s="5">
        <v>5</v>
      </c>
      <c r="F15" s="6">
        <v>6</v>
      </c>
      <c r="G15" s="91">
        <v>7</v>
      </c>
      <c r="H15" s="91">
        <v>7</v>
      </c>
      <c r="I15" s="120">
        <v>7</v>
      </c>
    </row>
    <row r="16" spans="1:9" ht="19.5" customHeight="1" thickBot="1" x14ac:dyDescent="0.3">
      <c r="A16" s="34" t="s">
        <v>31</v>
      </c>
      <c r="B16" s="32"/>
      <c r="C16" s="7"/>
      <c r="D16" s="8"/>
      <c r="E16" s="7"/>
      <c r="F16" s="8"/>
      <c r="G16" s="92">
        <f>G17+G59+G84+G112+G198+G202+G218+G229+G66</f>
        <v>64240.899999999994</v>
      </c>
      <c r="H16" s="92">
        <f>H17+H59+H84+H112+H198+H202+H218+H229+H66</f>
        <v>64085.599999999999</v>
      </c>
      <c r="I16" s="92">
        <f>I17+I59+I84+I112+I198+I202+I218+I229+I66</f>
        <v>66141.23</v>
      </c>
    </row>
    <row r="17" spans="1:9" ht="21" customHeight="1" thickBot="1" x14ac:dyDescent="0.3">
      <c r="A17" s="9" t="s">
        <v>24</v>
      </c>
      <c r="B17" s="10"/>
      <c r="C17" s="22" t="s">
        <v>39</v>
      </c>
      <c r="D17" s="23" t="s">
        <v>44</v>
      </c>
      <c r="E17" s="22" t="s">
        <v>23</v>
      </c>
      <c r="F17" s="23" t="s">
        <v>23</v>
      </c>
      <c r="G17" s="93">
        <f>G18+G28+G41+G46</f>
        <v>19573.399999999998</v>
      </c>
      <c r="H17" s="93">
        <f>H18+H28+H46+H41</f>
        <v>21272.399999999998</v>
      </c>
      <c r="I17" s="93">
        <f>I18+I28+I46+I41</f>
        <v>23098.699999999997</v>
      </c>
    </row>
    <row r="18" spans="1:9" ht="31.5" customHeight="1" x14ac:dyDescent="0.25">
      <c r="A18" s="35" t="s">
        <v>73</v>
      </c>
      <c r="B18" s="20">
        <v>955</v>
      </c>
      <c r="C18" s="44" t="s">
        <v>39</v>
      </c>
      <c r="D18" s="44" t="s">
        <v>50</v>
      </c>
      <c r="E18" s="44"/>
      <c r="F18" s="44"/>
      <c r="G18" s="94">
        <f t="shared" ref="G18:I19" si="0">G19</f>
        <v>1519.8</v>
      </c>
      <c r="H18" s="94">
        <f t="shared" si="0"/>
        <v>1630.8000000000002</v>
      </c>
      <c r="I18" s="122">
        <f t="shared" si="0"/>
        <v>1843.7</v>
      </c>
    </row>
    <row r="19" spans="1:9" ht="31.5" customHeight="1" x14ac:dyDescent="0.25">
      <c r="A19" s="55" t="s">
        <v>56</v>
      </c>
      <c r="B19" s="20">
        <v>955</v>
      </c>
      <c r="C19" s="44" t="s">
        <v>39</v>
      </c>
      <c r="D19" s="44" t="s">
        <v>50</v>
      </c>
      <c r="E19" s="44" t="s">
        <v>83</v>
      </c>
      <c r="F19" s="44"/>
      <c r="G19" s="94">
        <f t="shared" si="0"/>
        <v>1519.8</v>
      </c>
      <c r="H19" s="94">
        <f>H20</f>
        <v>1630.8000000000002</v>
      </c>
      <c r="I19" s="122">
        <f t="shared" si="0"/>
        <v>1843.7</v>
      </c>
    </row>
    <row r="20" spans="1:9" ht="32.25" customHeight="1" x14ac:dyDescent="0.25">
      <c r="A20" s="64" t="s">
        <v>67</v>
      </c>
      <c r="B20" s="12">
        <v>955</v>
      </c>
      <c r="C20" s="15" t="s">
        <v>39</v>
      </c>
      <c r="D20" s="15" t="s">
        <v>50</v>
      </c>
      <c r="E20" s="15" t="s">
        <v>84</v>
      </c>
      <c r="F20" s="15"/>
      <c r="G20" s="89">
        <f>G21+G25</f>
        <v>1519.8</v>
      </c>
      <c r="H20" s="89">
        <f>H21+H25</f>
        <v>1630.8000000000002</v>
      </c>
      <c r="I20" s="77">
        <f>I21+I25</f>
        <v>1843.7</v>
      </c>
    </row>
    <row r="21" spans="1:9" ht="32.25" customHeight="1" x14ac:dyDescent="0.25">
      <c r="A21" s="36" t="s">
        <v>40</v>
      </c>
      <c r="B21" s="12">
        <v>955</v>
      </c>
      <c r="C21" s="15" t="s">
        <v>39</v>
      </c>
      <c r="D21" s="15" t="s">
        <v>50</v>
      </c>
      <c r="E21" s="15" t="s">
        <v>103</v>
      </c>
      <c r="F21" s="15"/>
      <c r="G21" s="89">
        <f>G22+G23+G24</f>
        <v>1490.8</v>
      </c>
      <c r="H21" s="89">
        <f>H22+H23+H24</f>
        <v>1600.6000000000001</v>
      </c>
      <c r="I21" s="77">
        <f>I22+I23+I24</f>
        <v>1812.3</v>
      </c>
    </row>
    <row r="22" spans="1:9" ht="29.25" customHeight="1" x14ac:dyDescent="0.25">
      <c r="A22" s="40" t="s">
        <v>78</v>
      </c>
      <c r="B22" s="20">
        <v>955</v>
      </c>
      <c r="C22" s="44" t="s">
        <v>39</v>
      </c>
      <c r="D22" s="45" t="s">
        <v>50</v>
      </c>
      <c r="E22" s="44" t="s">
        <v>103</v>
      </c>
      <c r="F22" s="15" t="s">
        <v>62</v>
      </c>
      <c r="G22" s="82">
        <f>1151.6+180</f>
        <v>1331.6</v>
      </c>
      <c r="H22" s="82">
        <v>1451.4</v>
      </c>
      <c r="I22" s="82">
        <v>1582.1</v>
      </c>
    </row>
    <row r="23" spans="1:9" ht="33.75" customHeight="1" x14ac:dyDescent="0.25">
      <c r="A23" s="63" t="s">
        <v>79</v>
      </c>
      <c r="B23" s="20">
        <v>955</v>
      </c>
      <c r="C23" s="44" t="s">
        <v>39</v>
      </c>
      <c r="D23" s="45" t="s">
        <v>50</v>
      </c>
      <c r="E23" s="44" t="s">
        <v>103</v>
      </c>
      <c r="F23" s="44" t="s">
        <v>61</v>
      </c>
      <c r="G23" s="82">
        <v>150</v>
      </c>
      <c r="H23" s="82">
        <v>140</v>
      </c>
      <c r="I23" s="82">
        <v>221</v>
      </c>
    </row>
    <row r="24" spans="1:9" ht="18" customHeight="1" x14ac:dyDescent="0.25">
      <c r="A24" s="40" t="s">
        <v>82</v>
      </c>
      <c r="B24" s="20">
        <v>955</v>
      </c>
      <c r="C24" s="44" t="s">
        <v>39</v>
      </c>
      <c r="D24" s="45" t="s">
        <v>50</v>
      </c>
      <c r="E24" s="44" t="s">
        <v>103</v>
      </c>
      <c r="F24" s="44" t="s">
        <v>63</v>
      </c>
      <c r="G24" s="82">
        <v>9.1999999999999993</v>
      </c>
      <c r="H24" s="82">
        <v>9.1999999999999993</v>
      </c>
      <c r="I24" s="82">
        <v>9.1999999999999993</v>
      </c>
    </row>
    <row r="25" spans="1:9" ht="20.25" customHeight="1" x14ac:dyDescent="0.25">
      <c r="A25" s="40" t="s">
        <v>68</v>
      </c>
      <c r="B25" s="20">
        <v>955</v>
      </c>
      <c r="C25" s="44" t="s">
        <v>39</v>
      </c>
      <c r="D25" s="45" t="s">
        <v>50</v>
      </c>
      <c r="E25" s="44" t="s">
        <v>104</v>
      </c>
      <c r="F25" s="15"/>
      <c r="G25" s="82">
        <f t="shared" ref="G25:I26" si="1">G26</f>
        <v>29</v>
      </c>
      <c r="H25" s="82">
        <f t="shared" si="1"/>
        <v>30.2</v>
      </c>
      <c r="I25" s="82">
        <f t="shared" si="1"/>
        <v>31.4</v>
      </c>
    </row>
    <row r="26" spans="1:9" ht="34.5" customHeight="1" x14ac:dyDescent="0.25">
      <c r="A26" s="71" t="s">
        <v>107</v>
      </c>
      <c r="B26" s="20">
        <v>955</v>
      </c>
      <c r="C26" s="44" t="s">
        <v>39</v>
      </c>
      <c r="D26" s="45" t="s">
        <v>50</v>
      </c>
      <c r="E26" s="44" t="s">
        <v>106</v>
      </c>
      <c r="F26" s="44"/>
      <c r="G26" s="82">
        <f t="shared" si="1"/>
        <v>29</v>
      </c>
      <c r="H26" s="82">
        <f t="shared" si="1"/>
        <v>30.2</v>
      </c>
      <c r="I26" s="82">
        <f t="shared" si="1"/>
        <v>31.4</v>
      </c>
    </row>
    <row r="27" spans="1:9" ht="18" customHeight="1" x14ac:dyDescent="0.25">
      <c r="A27" s="70" t="s">
        <v>65</v>
      </c>
      <c r="B27" s="21">
        <v>955</v>
      </c>
      <c r="C27" s="51" t="s">
        <v>39</v>
      </c>
      <c r="D27" s="50" t="s">
        <v>50</v>
      </c>
      <c r="E27" s="51" t="s">
        <v>106</v>
      </c>
      <c r="F27" s="51" t="s">
        <v>105</v>
      </c>
      <c r="G27" s="129">
        <v>29</v>
      </c>
      <c r="H27" s="129">
        <v>30.2</v>
      </c>
      <c r="I27" s="129">
        <v>31.4</v>
      </c>
    </row>
    <row r="28" spans="1:9" ht="46.5" customHeight="1" x14ac:dyDescent="0.25">
      <c r="A28" s="37" t="s">
        <v>55</v>
      </c>
      <c r="B28" s="20">
        <v>902</v>
      </c>
      <c r="C28" s="44" t="s">
        <v>39</v>
      </c>
      <c r="D28" s="45" t="s">
        <v>51</v>
      </c>
      <c r="E28" s="44" t="s">
        <v>23</v>
      </c>
      <c r="F28" s="45" t="s">
        <v>23</v>
      </c>
      <c r="G28" s="94">
        <f t="shared" ref="G28:I30" si="2">G29</f>
        <v>17850.099999999999</v>
      </c>
      <c r="H28" s="94">
        <f t="shared" si="2"/>
        <v>19438.099999999999</v>
      </c>
      <c r="I28" s="122">
        <f t="shared" si="2"/>
        <v>21051.499999999996</v>
      </c>
    </row>
    <row r="29" spans="1:9" ht="33" customHeight="1" x14ac:dyDescent="0.25">
      <c r="A29" s="55" t="s">
        <v>56</v>
      </c>
      <c r="B29" s="20">
        <v>902</v>
      </c>
      <c r="C29" s="44" t="s">
        <v>39</v>
      </c>
      <c r="D29" s="45" t="s">
        <v>51</v>
      </c>
      <c r="E29" s="44" t="s">
        <v>83</v>
      </c>
      <c r="F29" s="45"/>
      <c r="G29" s="94">
        <f t="shared" si="2"/>
        <v>17850.099999999999</v>
      </c>
      <c r="H29" s="94">
        <f t="shared" si="2"/>
        <v>19438.099999999999</v>
      </c>
      <c r="I29" s="122">
        <f t="shared" si="2"/>
        <v>21051.499999999996</v>
      </c>
    </row>
    <row r="30" spans="1:9" ht="35.25" customHeight="1" x14ac:dyDescent="0.25">
      <c r="A30" s="64" t="s">
        <v>67</v>
      </c>
      <c r="B30" s="12">
        <v>902</v>
      </c>
      <c r="C30" s="15" t="s">
        <v>39</v>
      </c>
      <c r="D30" s="27" t="s">
        <v>51</v>
      </c>
      <c r="E30" s="15" t="s">
        <v>84</v>
      </c>
      <c r="F30" s="27"/>
      <c r="G30" s="89">
        <f t="shared" si="2"/>
        <v>17850.099999999999</v>
      </c>
      <c r="H30" s="89">
        <f t="shared" si="2"/>
        <v>19438.099999999999</v>
      </c>
      <c r="I30" s="77">
        <f t="shared" si="2"/>
        <v>21051.499999999996</v>
      </c>
    </row>
    <row r="31" spans="1:9" ht="24" customHeight="1" x14ac:dyDescent="0.25">
      <c r="A31" s="70" t="s">
        <v>85</v>
      </c>
      <c r="B31" s="12">
        <v>902</v>
      </c>
      <c r="C31" s="15" t="s">
        <v>39</v>
      </c>
      <c r="D31" s="27" t="s">
        <v>51</v>
      </c>
      <c r="E31" s="15" t="s">
        <v>84</v>
      </c>
      <c r="F31" s="27"/>
      <c r="G31" s="89">
        <f>G32+G34+G38</f>
        <v>17850.099999999999</v>
      </c>
      <c r="H31" s="89">
        <f>H32+H34+H38</f>
        <v>19438.099999999999</v>
      </c>
      <c r="I31" s="77">
        <f>I32+I34+I38</f>
        <v>21051.499999999996</v>
      </c>
    </row>
    <row r="32" spans="1:9" ht="35.25" customHeight="1" x14ac:dyDescent="0.25">
      <c r="A32" s="55" t="s">
        <v>57</v>
      </c>
      <c r="B32" s="12">
        <v>902</v>
      </c>
      <c r="C32" s="15" t="s">
        <v>39</v>
      </c>
      <c r="D32" s="27" t="s">
        <v>51</v>
      </c>
      <c r="E32" s="15" t="s">
        <v>108</v>
      </c>
      <c r="F32" s="27"/>
      <c r="G32" s="89">
        <f>G33</f>
        <v>2158.4</v>
      </c>
      <c r="H32" s="89">
        <f>H33</f>
        <v>2352.6999999999998</v>
      </c>
      <c r="I32" s="77">
        <f>I33</f>
        <v>2446.8000000000002</v>
      </c>
    </row>
    <row r="33" spans="1:9" ht="35.25" customHeight="1" x14ac:dyDescent="0.25">
      <c r="A33" s="40" t="s">
        <v>78</v>
      </c>
      <c r="B33" s="12">
        <v>902</v>
      </c>
      <c r="C33" s="15" t="s">
        <v>39</v>
      </c>
      <c r="D33" s="27" t="s">
        <v>51</v>
      </c>
      <c r="E33" s="15" t="s">
        <v>108</v>
      </c>
      <c r="F33" s="15" t="s">
        <v>62</v>
      </c>
      <c r="G33" s="82">
        <f>2158.4</f>
        <v>2158.4</v>
      </c>
      <c r="H33" s="82">
        <v>2352.6999999999998</v>
      </c>
      <c r="I33" s="82">
        <v>2446.8000000000002</v>
      </c>
    </row>
    <row r="34" spans="1:9" ht="30.75" customHeight="1" x14ac:dyDescent="0.25">
      <c r="A34" s="36" t="s">
        <v>40</v>
      </c>
      <c r="B34" s="12">
        <v>902</v>
      </c>
      <c r="C34" s="15" t="s">
        <v>39</v>
      </c>
      <c r="D34" s="27" t="s">
        <v>51</v>
      </c>
      <c r="E34" s="15" t="s">
        <v>103</v>
      </c>
      <c r="F34" s="27"/>
      <c r="G34" s="77">
        <f>SUM(G35:G37)</f>
        <v>15508.199999999999</v>
      </c>
      <c r="H34" s="77">
        <f>SUM(H35:H37)</f>
        <v>16901.899999999998</v>
      </c>
      <c r="I34" s="77">
        <f>SUM(I35:I37)</f>
        <v>18421.199999999997</v>
      </c>
    </row>
    <row r="35" spans="1:9" ht="31.5" customHeight="1" x14ac:dyDescent="0.25">
      <c r="A35" s="40" t="s">
        <v>78</v>
      </c>
      <c r="B35" s="12">
        <v>902</v>
      </c>
      <c r="C35" s="15" t="s">
        <v>39</v>
      </c>
      <c r="D35" s="27" t="s">
        <v>51</v>
      </c>
      <c r="E35" s="15" t="s">
        <v>103</v>
      </c>
      <c r="F35" s="15" t="s">
        <v>62</v>
      </c>
      <c r="G35" s="82">
        <f>13371.4</f>
        <v>13371.4</v>
      </c>
      <c r="H35" s="82">
        <v>14574.8</v>
      </c>
      <c r="I35" s="82">
        <v>15886.5</v>
      </c>
    </row>
    <row r="36" spans="1:9" ht="33" customHeight="1" x14ac:dyDescent="0.25">
      <c r="A36" s="63" t="s">
        <v>79</v>
      </c>
      <c r="B36" s="12">
        <v>902</v>
      </c>
      <c r="C36" s="15" t="s">
        <v>39</v>
      </c>
      <c r="D36" s="27" t="s">
        <v>51</v>
      </c>
      <c r="E36" s="15" t="s">
        <v>103</v>
      </c>
      <c r="F36" s="15" t="s">
        <v>61</v>
      </c>
      <c r="G36" s="82">
        <f>2115.7</f>
        <v>2115.6999999999998</v>
      </c>
      <c r="H36" s="82">
        <v>2306</v>
      </c>
      <c r="I36" s="82">
        <v>2513.6</v>
      </c>
    </row>
    <row r="37" spans="1:9" ht="20.25" customHeight="1" x14ac:dyDescent="0.25">
      <c r="A37" s="40" t="s">
        <v>82</v>
      </c>
      <c r="B37" s="12">
        <v>902</v>
      </c>
      <c r="C37" s="15" t="s">
        <v>39</v>
      </c>
      <c r="D37" s="27" t="s">
        <v>51</v>
      </c>
      <c r="E37" s="15" t="s">
        <v>103</v>
      </c>
      <c r="F37" s="15" t="s">
        <v>63</v>
      </c>
      <c r="G37" s="82">
        <v>21.1</v>
      </c>
      <c r="H37" s="82">
        <v>21.1</v>
      </c>
      <c r="I37" s="82">
        <v>21.1</v>
      </c>
    </row>
    <row r="38" spans="1:9" ht="21" customHeight="1" x14ac:dyDescent="0.25">
      <c r="A38" s="40" t="s">
        <v>68</v>
      </c>
      <c r="B38" s="16">
        <v>902</v>
      </c>
      <c r="C38" s="17" t="s">
        <v>39</v>
      </c>
      <c r="D38" s="31" t="s">
        <v>51</v>
      </c>
      <c r="E38" s="15" t="s">
        <v>104</v>
      </c>
      <c r="F38" s="31"/>
      <c r="G38" s="95">
        <f t="shared" ref="G38:I39" si="3">G39</f>
        <v>183.5</v>
      </c>
      <c r="H38" s="95">
        <f t="shared" si="3"/>
        <v>183.5</v>
      </c>
      <c r="I38" s="123">
        <f t="shared" si="3"/>
        <v>183.5</v>
      </c>
    </row>
    <row r="39" spans="1:9" ht="33" customHeight="1" x14ac:dyDescent="0.25">
      <c r="A39" s="40" t="s">
        <v>64</v>
      </c>
      <c r="B39" s="16">
        <v>902</v>
      </c>
      <c r="C39" s="17" t="s">
        <v>39</v>
      </c>
      <c r="D39" s="31" t="s">
        <v>51</v>
      </c>
      <c r="E39" s="15" t="s">
        <v>109</v>
      </c>
      <c r="F39" s="31"/>
      <c r="G39" s="95">
        <f t="shared" si="3"/>
        <v>183.5</v>
      </c>
      <c r="H39" s="95">
        <f t="shared" si="3"/>
        <v>183.5</v>
      </c>
      <c r="I39" s="123">
        <f t="shared" si="3"/>
        <v>183.5</v>
      </c>
    </row>
    <row r="40" spans="1:9" ht="19.5" customHeight="1" x14ac:dyDescent="0.25">
      <c r="A40" s="40" t="s">
        <v>65</v>
      </c>
      <c r="B40" s="16">
        <v>902</v>
      </c>
      <c r="C40" s="17" t="s">
        <v>39</v>
      </c>
      <c r="D40" s="31" t="s">
        <v>51</v>
      </c>
      <c r="E40" s="15" t="s">
        <v>109</v>
      </c>
      <c r="F40" s="15">
        <v>540</v>
      </c>
      <c r="G40" s="82">
        <v>183.5</v>
      </c>
      <c r="H40" s="82">
        <v>183.5</v>
      </c>
      <c r="I40" s="82">
        <v>183.5</v>
      </c>
    </row>
    <row r="41" spans="1:9" ht="19.5" customHeight="1" x14ac:dyDescent="0.25">
      <c r="A41" s="136" t="s">
        <v>147</v>
      </c>
      <c r="B41" s="173">
        <v>902</v>
      </c>
      <c r="C41" s="174" t="s">
        <v>39</v>
      </c>
      <c r="D41" s="175" t="s">
        <v>42</v>
      </c>
      <c r="E41" s="174"/>
      <c r="F41" s="139"/>
      <c r="G41" s="172">
        <f t="shared" ref="G41:I44" si="4">G42</f>
        <v>100</v>
      </c>
      <c r="H41" s="172">
        <f t="shared" si="4"/>
        <v>100</v>
      </c>
      <c r="I41" s="172">
        <f t="shared" si="4"/>
        <v>100</v>
      </c>
    </row>
    <row r="42" spans="1:9" ht="30" customHeight="1" x14ac:dyDescent="0.25">
      <c r="A42" s="55" t="s">
        <v>56</v>
      </c>
      <c r="B42" s="16">
        <v>902</v>
      </c>
      <c r="C42" s="17" t="s">
        <v>39</v>
      </c>
      <c r="D42" s="31" t="s">
        <v>42</v>
      </c>
      <c r="E42" s="17" t="s">
        <v>83</v>
      </c>
      <c r="F42" s="15"/>
      <c r="G42" s="82">
        <f t="shared" si="4"/>
        <v>100</v>
      </c>
      <c r="H42" s="82">
        <f t="shared" si="4"/>
        <v>100</v>
      </c>
      <c r="I42" s="82">
        <f t="shared" si="4"/>
        <v>100</v>
      </c>
    </row>
    <row r="43" spans="1:9" ht="30" customHeight="1" x14ac:dyDescent="0.25">
      <c r="A43" s="64" t="s">
        <v>67</v>
      </c>
      <c r="B43" s="16">
        <v>902</v>
      </c>
      <c r="C43" s="17" t="s">
        <v>39</v>
      </c>
      <c r="D43" s="31" t="s">
        <v>42</v>
      </c>
      <c r="E43" s="17" t="s">
        <v>84</v>
      </c>
      <c r="F43" s="15"/>
      <c r="G43" s="82">
        <f t="shared" si="4"/>
        <v>100</v>
      </c>
      <c r="H43" s="82">
        <f t="shared" si="4"/>
        <v>100</v>
      </c>
      <c r="I43" s="82">
        <f t="shared" si="4"/>
        <v>100</v>
      </c>
    </row>
    <row r="44" spans="1:9" ht="29.25" customHeight="1" x14ac:dyDescent="0.25">
      <c r="A44" s="70" t="s">
        <v>129</v>
      </c>
      <c r="B44" s="16">
        <v>902</v>
      </c>
      <c r="C44" s="17" t="s">
        <v>39</v>
      </c>
      <c r="D44" s="31" t="s">
        <v>42</v>
      </c>
      <c r="E44" s="17" t="s">
        <v>130</v>
      </c>
      <c r="F44" s="15"/>
      <c r="G44" s="82">
        <f t="shared" si="4"/>
        <v>100</v>
      </c>
      <c r="H44" s="82">
        <f t="shared" si="4"/>
        <v>100</v>
      </c>
      <c r="I44" s="82">
        <f t="shared" si="4"/>
        <v>100</v>
      </c>
    </row>
    <row r="45" spans="1:9" ht="19.5" customHeight="1" x14ac:dyDescent="0.25">
      <c r="A45" s="40" t="s">
        <v>148</v>
      </c>
      <c r="B45" s="16">
        <v>902</v>
      </c>
      <c r="C45" s="17" t="s">
        <v>39</v>
      </c>
      <c r="D45" s="31" t="s">
        <v>42</v>
      </c>
      <c r="E45" s="17" t="s">
        <v>130</v>
      </c>
      <c r="F45" s="15" t="s">
        <v>149</v>
      </c>
      <c r="G45" s="82">
        <v>100</v>
      </c>
      <c r="H45" s="82">
        <v>100</v>
      </c>
      <c r="I45" s="82">
        <v>100</v>
      </c>
    </row>
    <row r="46" spans="1:9" ht="23.25" customHeight="1" x14ac:dyDescent="0.25">
      <c r="A46" s="88" t="s">
        <v>77</v>
      </c>
      <c r="B46" s="173">
        <v>902</v>
      </c>
      <c r="C46" s="174" t="s">
        <v>39</v>
      </c>
      <c r="D46" s="175" t="s">
        <v>75</v>
      </c>
      <c r="E46" s="174"/>
      <c r="F46" s="175"/>
      <c r="G46" s="176">
        <f>G54+G47</f>
        <v>103.5</v>
      </c>
      <c r="H46" s="176">
        <f>H54+H47</f>
        <v>103.5</v>
      </c>
      <c r="I46" s="177">
        <f>I54+I47</f>
        <v>103.5</v>
      </c>
    </row>
    <row r="47" spans="1:9" ht="95.25" customHeight="1" x14ac:dyDescent="0.25">
      <c r="A47" s="66" t="s">
        <v>157</v>
      </c>
      <c r="B47" s="12">
        <v>902</v>
      </c>
      <c r="C47" s="15" t="s">
        <v>39</v>
      </c>
      <c r="D47" s="15" t="s">
        <v>75</v>
      </c>
      <c r="E47" s="15" t="s">
        <v>87</v>
      </c>
      <c r="F47" s="15"/>
      <c r="G47" s="89">
        <f>G48+G52</f>
        <v>100</v>
      </c>
      <c r="H47" s="89">
        <f>H48+H52</f>
        <v>100</v>
      </c>
      <c r="I47" s="77">
        <f>I48+I52</f>
        <v>100</v>
      </c>
    </row>
    <row r="48" spans="1:9" ht="21.75" customHeight="1" x14ac:dyDescent="0.25">
      <c r="A48" s="72" t="s">
        <v>188</v>
      </c>
      <c r="B48" s="12">
        <v>902</v>
      </c>
      <c r="C48" s="15" t="s">
        <v>39</v>
      </c>
      <c r="D48" s="15" t="s">
        <v>75</v>
      </c>
      <c r="E48" s="15" t="s">
        <v>193</v>
      </c>
      <c r="F48" s="15"/>
      <c r="G48" s="89">
        <f>G50</f>
        <v>85</v>
      </c>
      <c r="H48" s="89">
        <f>H50</f>
        <v>85</v>
      </c>
      <c r="I48" s="77">
        <f>I50</f>
        <v>85</v>
      </c>
    </row>
    <row r="49" spans="1:9" ht="47.25" customHeight="1" x14ac:dyDescent="0.25">
      <c r="A49" s="72" t="s">
        <v>195</v>
      </c>
      <c r="B49" s="12">
        <v>902</v>
      </c>
      <c r="C49" s="15" t="s">
        <v>39</v>
      </c>
      <c r="D49" s="15" t="s">
        <v>75</v>
      </c>
      <c r="E49" s="15" t="s">
        <v>194</v>
      </c>
      <c r="F49" s="15"/>
      <c r="G49" s="89">
        <f t="shared" ref="G49:I50" si="5">G50</f>
        <v>85</v>
      </c>
      <c r="H49" s="89">
        <f t="shared" si="5"/>
        <v>85</v>
      </c>
      <c r="I49" s="77">
        <f t="shared" si="5"/>
        <v>85</v>
      </c>
    </row>
    <row r="50" spans="1:9" ht="38.25" customHeight="1" x14ac:dyDescent="0.25">
      <c r="A50" s="78" t="s">
        <v>5</v>
      </c>
      <c r="B50" s="12">
        <v>902</v>
      </c>
      <c r="C50" s="15" t="s">
        <v>39</v>
      </c>
      <c r="D50" s="15" t="s">
        <v>75</v>
      </c>
      <c r="E50" s="15" t="s">
        <v>196</v>
      </c>
      <c r="F50" s="15"/>
      <c r="G50" s="89">
        <f t="shared" si="5"/>
        <v>85</v>
      </c>
      <c r="H50" s="89">
        <f t="shared" si="5"/>
        <v>85</v>
      </c>
      <c r="I50" s="77">
        <f t="shared" si="5"/>
        <v>85</v>
      </c>
    </row>
    <row r="51" spans="1:9" ht="31.5" customHeight="1" x14ac:dyDescent="0.25">
      <c r="A51" s="63" t="s">
        <v>134</v>
      </c>
      <c r="B51" s="12">
        <v>902</v>
      </c>
      <c r="C51" s="15" t="s">
        <v>39</v>
      </c>
      <c r="D51" s="27" t="s">
        <v>75</v>
      </c>
      <c r="E51" s="15" t="s">
        <v>196</v>
      </c>
      <c r="F51" s="15" t="s">
        <v>62</v>
      </c>
      <c r="G51" s="82">
        <v>85</v>
      </c>
      <c r="H51" s="82">
        <v>85</v>
      </c>
      <c r="I51" s="82">
        <v>85</v>
      </c>
    </row>
    <row r="52" spans="1:9" ht="31.5" customHeight="1" x14ac:dyDescent="0.25">
      <c r="A52" s="78" t="s">
        <v>146</v>
      </c>
      <c r="B52" s="12">
        <v>902</v>
      </c>
      <c r="C52" s="15" t="s">
        <v>39</v>
      </c>
      <c r="D52" s="27" t="s">
        <v>75</v>
      </c>
      <c r="E52" s="15" t="s">
        <v>197</v>
      </c>
      <c r="F52" s="15"/>
      <c r="G52" s="82">
        <f>G53</f>
        <v>15</v>
      </c>
      <c r="H52" s="82">
        <f>H53</f>
        <v>15</v>
      </c>
      <c r="I52" s="82">
        <f>I53</f>
        <v>15</v>
      </c>
    </row>
    <row r="53" spans="1:9" ht="31.5" customHeight="1" x14ac:dyDescent="0.25">
      <c r="A53" s="63" t="s">
        <v>134</v>
      </c>
      <c r="B53" s="12">
        <v>902</v>
      </c>
      <c r="C53" s="15" t="s">
        <v>39</v>
      </c>
      <c r="D53" s="27" t="s">
        <v>75</v>
      </c>
      <c r="E53" s="15" t="s">
        <v>197</v>
      </c>
      <c r="F53" s="15" t="s">
        <v>62</v>
      </c>
      <c r="G53" s="82">
        <v>15</v>
      </c>
      <c r="H53" s="82">
        <v>15</v>
      </c>
      <c r="I53" s="82">
        <v>15</v>
      </c>
    </row>
    <row r="54" spans="1:9" ht="31.5" customHeight="1" x14ac:dyDescent="0.25">
      <c r="A54" s="55" t="s">
        <v>56</v>
      </c>
      <c r="B54" s="12">
        <v>902</v>
      </c>
      <c r="C54" s="15" t="s">
        <v>39</v>
      </c>
      <c r="D54" s="15" t="s">
        <v>75</v>
      </c>
      <c r="E54" s="15" t="s">
        <v>83</v>
      </c>
      <c r="F54" s="15"/>
      <c r="G54" s="77">
        <f t="shared" ref="G54:I55" si="6">G55</f>
        <v>3.5</v>
      </c>
      <c r="H54" s="77">
        <f t="shared" si="6"/>
        <v>3.5</v>
      </c>
      <c r="I54" s="77">
        <f t="shared" si="6"/>
        <v>3.5</v>
      </c>
    </row>
    <row r="55" spans="1:9" ht="31.5" customHeight="1" x14ac:dyDescent="0.25">
      <c r="A55" s="64" t="s">
        <v>67</v>
      </c>
      <c r="B55" s="12">
        <v>902</v>
      </c>
      <c r="C55" s="15" t="s">
        <v>39</v>
      </c>
      <c r="D55" s="15" t="s">
        <v>75</v>
      </c>
      <c r="E55" s="15" t="s">
        <v>84</v>
      </c>
      <c r="F55" s="15"/>
      <c r="G55" s="77">
        <f t="shared" si="6"/>
        <v>3.5</v>
      </c>
      <c r="H55" s="77">
        <f t="shared" si="6"/>
        <v>3.5</v>
      </c>
      <c r="I55" s="77">
        <f t="shared" si="6"/>
        <v>3.5</v>
      </c>
    </row>
    <row r="56" spans="1:9" ht="51.75" customHeight="1" x14ac:dyDescent="0.25">
      <c r="A56" s="39" t="s">
        <v>74</v>
      </c>
      <c r="B56" s="16">
        <v>902</v>
      </c>
      <c r="C56" s="17" t="s">
        <v>39</v>
      </c>
      <c r="D56" s="31" t="s">
        <v>75</v>
      </c>
      <c r="E56" s="15" t="s">
        <v>120</v>
      </c>
      <c r="F56" s="31"/>
      <c r="G56" s="77">
        <f t="shared" ref="G56:I57" si="7">G57</f>
        <v>3.5</v>
      </c>
      <c r="H56" s="77">
        <f t="shared" si="7"/>
        <v>3.5</v>
      </c>
      <c r="I56" s="77">
        <f t="shared" si="7"/>
        <v>3.5</v>
      </c>
    </row>
    <row r="57" spans="1:9" ht="47.25" customHeight="1" x14ac:dyDescent="0.25">
      <c r="A57" s="40" t="s">
        <v>58</v>
      </c>
      <c r="B57" s="16">
        <v>902</v>
      </c>
      <c r="C57" s="17" t="s">
        <v>39</v>
      </c>
      <c r="D57" s="31" t="s">
        <v>75</v>
      </c>
      <c r="E57" s="15" t="s">
        <v>121</v>
      </c>
      <c r="F57" s="31"/>
      <c r="G57" s="77">
        <f t="shared" si="7"/>
        <v>3.5</v>
      </c>
      <c r="H57" s="77">
        <f t="shared" si="7"/>
        <v>3.5</v>
      </c>
      <c r="I57" s="77">
        <f t="shared" si="7"/>
        <v>3.5</v>
      </c>
    </row>
    <row r="58" spans="1:9" ht="31.5" customHeight="1" x14ac:dyDescent="0.25">
      <c r="A58" s="63" t="s">
        <v>79</v>
      </c>
      <c r="B58" s="12">
        <v>902</v>
      </c>
      <c r="C58" s="15" t="s">
        <v>39</v>
      </c>
      <c r="D58" s="15" t="s">
        <v>75</v>
      </c>
      <c r="E58" s="15" t="s">
        <v>121</v>
      </c>
      <c r="F58" s="15" t="s">
        <v>61</v>
      </c>
      <c r="G58" s="77">
        <v>3.5</v>
      </c>
      <c r="H58" s="77">
        <v>3.5</v>
      </c>
      <c r="I58" s="77">
        <v>3.5</v>
      </c>
    </row>
    <row r="59" spans="1:9" ht="23.25" customHeight="1" x14ac:dyDescent="0.25">
      <c r="A59" s="137" t="s">
        <v>35</v>
      </c>
      <c r="B59" s="138">
        <v>902</v>
      </c>
      <c r="C59" s="139" t="s">
        <v>46</v>
      </c>
      <c r="D59" s="139" t="s">
        <v>44</v>
      </c>
      <c r="E59" s="139"/>
      <c r="F59" s="139"/>
      <c r="G59" s="140">
        <f t="shared" ref="G59:I64" si="8">G60</f>
        <v>299.60000000000002</v>
      </c>
      <c r="H59" s="140">
        <f t="shared" si="8"/>
        <v>309.89999999999998</v>
      </c>
      <c r="I59" s="140">
        <f t="shared" si="8"/>
        <v>0</v>
      </c>
    </row>
    <row r="60" spans="1:9" ht="15.75" customHeight="1" x14ac:dyDescent="0.25">
      <c r="A60" s="38" t="s">
        <v>36</v>
      </c>
      <c r="B60" s="11">
        <v>902</v>
      </c>
      <c r="C60" s="13" t="s">
        <v>46</v>
      </c>
      <c r="D60" s="13" t="s">
        <v>50</v>
      </c>
      <c r="E60" s="13"/>
      <c r="F60" s="13"/>
      <c r="G60" s="98">
        <f t="shared" si="8"/>
        <v>299.60000000000002</v>
      </c>
      <c r="H60" s="98">
        <f t="shared" si="8"/>
        <v>309.89999999999998</v>
      </c>
      <c r="I60" s="125">
        <f t="shared" si="8"/>
        <v>0</v>
      </c>
    </row>
    <row r="61" spans="1:9" ht="31.5" customHeight="1" x14ac:dyDescent="0.25">
      <c r="A61" s="55" t="s">
        <v>56</v>
      </c>
      <c r="B61" s="21">
        <v>902</v>
      </c>
      <c r="C61" s="15" t="s">
        <v>46</v>
      </c>
      <c r="D61" s="15" t="s">
        <v>50</v>
      </c>
      <c r="E61" s="51" t="s">
        <v>83</v>
      </c>
      <c r="F61" s="51"/>
      <c r="G61" s="96">
        <f t="shared" si="8"/>
        <v>299.60000000000002</v>
      </c>
      <c r="H61" s="96">
        <f t="shared" si="8"/>
        <v>309.89999999999998</v>
      </c>
      <c r="I61" s="126">
        <f t="shared" si="8"/>
        <v>0</v>
      </c>
    </row>
    <row r="62" spans="1:9" ht="32.25" customHeight="1" x14ac:dyDescent="0.25">
      <c r="A62" s="64" t="s">
        <v>67</v>
      </c>
      <c r="B62" s="16">
        <v>902</v>
      </c>
      <c r="C62" s="15" t="s">
        <v>46</v>
      </c>
      <c r="D62" s="15" t="s">
        <v>50</v>
      </c>
      <c r="E62" s="17" t="s">
        <v>84</v>
      </c>
      <c r="F62" s="17"/>
      <c r="G62" s="95">
        <f>G63</f>
        <v>299.60000000000002</v>
      </c>
      <c r="H62" s="95">
        <f>H63</f>
        <v>309.89999999999998</v>
      </c>
      <c r="I62" s="123">
        <f>I63</f>
        <v>0</v>
      </c>
    </row>
    <row r="63" spans="1:9" ht="43.5" customHeight="1" x14ac:dyDescent="0.25">
      <c r="A63" s="55" t="s">
        <v>69</v>
      </c>
      <c r="B63" s="16">
        <v>902</v>
      </c>
      <c r="C63" s="51" t="s">
        <v>46</v>
      </c>
      <c r="D63" s="51" t="s">
        <v>50</v>
      </c>
      <c r="E63" s="17" t="s">
        <v>110</v>
      </c>
      <c r="F63" s="17"/>
      <c r="G63" s="95">
        <f>G65</f>
        <v>299.60000000000002</v>
      </c>
      <c r="H63" s="95">
        <f>H65</f>
        <v>309.89999999999998</v>
      </c>
      <c r="I63" s="123">
        <f>I65</f>
        <v>0</v>
      </c>
    </row>
    <row r="64" spans="1:9" ht="31.5" customHeight="1" x14ac:dyDescent="0.25">
      <c r="A64" s="39" t="s">
        <v>54</v>
      </c>
      <c r="B64" s="12">
        <v>902</v>
      </c>
      <c r="C64" s="15" t="s">
        <v>46</v>
      </c>
      <c r="D64" s="15" t="s">
        <v>50</v>
      </c>
      <c r="E64" s="15" t="s">
        <v>111</v>
      </c>
      <c r="F64" s="15"/>
      <c r="G64" s="89">
        <f t="shared" si="8"/>
        <v>299.60000000000002</v>
      </c>
      <c r="H64" s="89">
        <f t="shared" si="8"/>
        <v>309.89999999999998</v>
      </c>
      <c r="I64" s="77">
        <f t="shared" si="8"/>
        <v>0</v>
      </c>
    </row>
    <row r="65" spans="1:9" ht="33" customHeight="1" thickBot="1" x14ac:dyDescent="0.3">
      <c r="A65" s="76" t="s">
        <v>78</v>
      </c>
      <c r="B65" s="12">
        <v>902</v>
      </c>
      <c r="C65" s="15" t="s">
        <v>46</v>
      </c>
      <c r="D65" s="15" t="s">
        <v>50</v>
      </c>
      <c r="E65" s="15" t="s">
        <v>111</v>
      </c>
      <c r="F65" s="15" t="s">
        <v>62</v>
      </c>
      <c r="G65" s="82">
        <v>299.60000000000002</v>
      </c>
      <c r="H65" s="82">
        <v>309.89999999999998</v>
      </c>
      <c r="I65" s="82">
        <v>0</v>
      </c>
    </row>
    <row r="66" spans="1:9" ht="39" customHeight="1" thickBot="1" x14ac:dyDescent="0.3">
      <c r="A66" s="73" t="s">
        <v>173</v>
      </c>
      <c r="B66" s="18">
        <v>902</v>
      </c>
      <c r="C66" s="19" t="s">
        <v>50</v>
      </c>
      <c r="D66" s="19" t="s">
        <v>43</v>
      </c>
      <c r="E66" s="19"/>
      <c r="F66" s="19"/>
      <c r="G66" s="97">
        <f>G67</f>
        <v>1085.2</v>
      </c>
      <c r="H66" s="97">
        <f>H67</f>
        <v>605</v>
      </c>
      <c r="I66" s="124">
        <f>I67</f>
        <v>624.63</v>
      </c>
    </row>
    <row r="67" spans="1:9" ht="43.5" customHeight="1" x14ac:dyDescent="0.25">
      <c r="A67" s="38" t="s">
        <v>174</v>
      </c>
      <c r="B67" s="11">
        <v>902</v>
      </c>
      <c r="C67" s="13" t="s">
        <v>50</v>
      </c>
      <c r="D67" s="13" t="s">
        <v>43</v>
      </c>
      <c r="E67" s="13"/>
      <c r="F67" s="13"/>
      <c r="G67" s="98">
        <f>G68+G79</f>
        <v>1085.2</v>
      </c>
      <c r="H67" s="98">
        <f>H68+H79</f>
        <v>605</v>
      </c>
      <c r="I67" s="125">
        <f>I68+I79</f>
        <v>624.63</v>
      </c>
    </row>
    <row r="68" spans="1:9" ht="108.75" customHeight="1" x14ac:dyDescent="0.25">
      <c r="A68" s="40" t="s">
        <v>158</v>
      </c>
      <c r="B68" s="20">
        <v>902</v>
      </c>
      <c r="C68" s="44" t="s">
        <v>50</v>
      </c>
      <c r="D68" s="44" t="s">
        <v>43</v>
      </c>
      <c r="E68" s="44" t="s">
        <v>89</v>
      </c>
      <c r="F68" s="44"/>
      <c r="G68" s="94">
        <f>G69+G74</f>
        <v>570.20000000000005</v>
      </c>
      <c r="H68" s="94">
        <f>H69+H74</f>
        <v>590</v>
      </c>
      <c r="I68" s="122">
        <f>I69+I74</f>
        <v>609.63</v>
      </c>
    </row>
    <row r="69" spans="1:9" ht="43.5" customHeight="1" x14ac:dyDescent="0.25">
      <c r="A69" s="74" t="s">
        <v>198</v>
      </c>
      <c r="B69" s="20">
        <v>902</v>
      </c>
      <c r="C69" s="44" t="s">
        <v>50</v>
      </c>
      <c r="D69" s="44" t="s">
        <v>43</v>
      </c>
      <c r="E69" s="44" t="s">
        <v>199</v>
      </c>
      <c r="F69" s="44"/>
      <c r="G69" s="94">
        <f>G70+G72</f>
        <v>100</v>
      </c>
      <c r="H69" s="94">
        <f>H70+H72</f>
        <v>100</v>
      </c>
      <c r="I69" s="122">
        <f>I70+I72</f>
        <v>100</v>
      </c>
    </row>
    <row r="70" spans="1:9" ht="39" customHeight="1" x14ac:dyDescent="0.25">
      <c r="A70" s="74" t="s">
        <v>88</v>
      </c>
      <c r="B70" s="20">
        <v>902</v>
      </c>
      <c r="C70" s="44" t="s">
        <v>50</v>
      </c>
      <c r="D70" s="44" t="s">
        <v>43</v>
      </c>
      <c r="E70" s="44" t="s">
        <v>200</v>
      </c>
      <c r="F70" s="44"/>
      <c r="G70" s="94">
        <f>G71</f>
        <v>70</v>
      </c>
      <c r="H70" s="94">
        <f>H71</f>
        <v>70</v>
      </c>
      <c r="I70" s="122">
        <f>I71</f>
        <v>70</v>
      </c>
    </row>
    <row r="71" spans="1:9" ht="34.5" customHeight="1" x14ac:dyDescent="0.25">
      <c r="A71" s="63" t="s">
        <v>79</v>
      </c>
      <c r="B71" s="12">
        <v>902</v>
      </c>
      <c r="C71" s="15" t="s">
        <v>50</v>
      </c>
      <c r="D71" s="15" t="s">
        <v>43</v>
      </c>
      <c r="E71" s="15" t="s">
        <v>200</v>
      </c>
      <c r="F71" s="15" t="s">
        <v>61</v>
      </c>
      <c r="G71" s="82">
        <v>70</v>
      </c>
      <c r="H71" s="82">
        <v>70</v>
      </c>
      <c r="I71" s="82">
        <v>70</v>
      </c>
    </row>
    <row r="72" spans="1:9" ht="44.25" customHeight="1" x14ac:dyDescent="0.25">
      <c r="A72" s="74" t="s">
        <v>102</v>
      </c>
      <c r="B72" s="20">
        <v>902</v>
      </c>
      <c r="C72" s="44" t="s">
        <v>50</v>
      </c>
      <c r="D72" s="44" t="s">
        <v>43</v>
      </c>
      <c r="E72" s="44" t="s">
        <v>201</v>
      </c>
      <c r="F72" s="44"/>
      <c r="G72" s="77">
        <f>G73</f>
        <v>30</v>
      </c>
      <c r="H72" s="77">
        <f>H73</f>
        <v>30</v>
      </c>
      <c r="I72" s="77">
        <f>I73</f>
        <v>30</v>
      </c>
    </row>
    <row r="73" spans="1:9" ht="32.25" customHeight="1" x14ac:dyDescent="0.25">
      <c r="A73" s="63" t="s">
        <v>79</v>
      </c>
      <c r="B73" s="20">
        <v>902</v>
      </c>
      <c r="C73" s="44" t="s">
        <v>50</v>
      </c>
      <c r="D73" s="44" t="s">
        <v>43</v>
      </c>
      <c r="E73" s="44" t="s">
        <v>201</v>
      </c>
      <c r="F73" s="44" t="s">
        <v>61</v>
      </c>
      <c r="G73" s="82">
        <v>30</v>
      </c>
      <c r="H73" s="82">
        <v>30</v>
      </c>
      <c r="I73" s="82">
        <v>30</v>
      </c>
    </row>
    <row r="74" spans="1:9" ht="47.25" customHeight="1" x14ac:dyDescent="0.25">
      <c r="A74" s="74" t="s">
        <v>202</v>
      </c>
      <c r="B74" s="20">
        <v>902</v>
      </c>
      <c r="C74" s="44" t="s">
        <v>50</v>
      </c>
      <c r="D74" s="44" t="s">
        <v>43</v>
      </c>
      <c r="E74" s="44" t="s">
        <v>203</v>
      </c>
      <c r="F74" s="44"/>
      <c r="G74" s="77">
        <f>G75+G77</f>
        <v>470.2</v>
      </c>
      <c r="H74" s="77">
        <f>H75+H77</f>
        <v>490</v>
      </c>
      <c r="I74" s="77">
        <f>I75+I77</f>
        <v>509.63</v>
      </c>
    </row>
    <row r="75" spans="1:9" ht="41.25" customHeight="1" x14ac:dyDescent="0.25">
      <c r="A75" s="74" t="s">
        <v>181</v>
      </c>
      <c r="B75" s="20">
        <v>902</v>
      </c>
      <c r="C75" s="44" t="s">
        <v>50</v>
      </c>
      <c r="D75" s="44" t="s">
        <v>43</v>
      </c>
      <c r="E75" s="44" t="s">
        <v>204</v>
      </c>
      <c r="F75" s="44"/>
      <c r="G75" s="77">
        <f>G76</f>
        <v>170.2</v>
      </c>
      <c r="H75" s="77">
        <f>H76</f>
        <v>177</v>
      </c>
      <c r="I75" s="77">
        <f>I76</f>
        <v>184.03</v>
      </c>
    </row>
    <row r="76" spans="1:9" ht="35.25" customHeight="1" x14ac:dyDescent="0.25">
      <c r="A76" s="63" t="s">
        <v>79</v>
      </c>
      <c r="B76" s="20">
        <v>902</v>
      </c>
      <c r="C76" s="44" t="s">
        <v>50</v>
      </c>
      <c r="D76" s="44" t="s">
        <v>43</v>
      </c>
      <c r="E76" s="44" t="s">
        <v>204</v>
      </c>
      <c r="F76" s="44" t="s">
        <v>61</v>
      </c>
      <c r="G76" s="82">
        <v>170.2</v>
      </c>
      <c r="H76" s="82">
        <v>177</v>
      </c>
      <c r="I76" s="82">
        <v>184.03</v>
      </c>
    </row>
    <row r="77" spans="1:9" s="146" customFormat="1" ht="36" customHeight="1" x14ac:dyDescent="0.25">
      <c r="A77" s="149" t="s">
        <v>6</v>
      </c>
      <c r="B77" s="150">
        <v>902</v>
      </c>
      <c r="C77" s="151" t="s">
        <v>50</v>
      </c>
      <c r="D77" s="151" t="s">
        <v>43</v>
      </c>
      <c r="E77" s="151" t="s">
        <v>205</v>
      </c>
      <c r="F77" s="151"/>
      <c r="G77" s="148">
        <f>G78</f>
        <v>300</v>
      </c>
      <c r="H77" s="148">
        <f>H78</f>
        <v>313</v>
      </c>
      <c r="I77" s="148">
        <f>I78</f>
        <v>325.60000000000002</v>
      </c>
    </row>
    <row r="78" spans="1:9" s="146" customFormat="1" ht="35.25" customHeight="1" x14ac:dyDescent="0.25">
      <c r="A78" s="152" t="s">
        <v>79</v>
      </c>
      <c r="B78" s="150">
        <v>902</v>
      </c>
      <c r="C78" s="151" t="s">
        <v>50</v>
      </c>
      <c r="D78" s="151" t="s">
        <v>43</v>
      </c>
      <c r="E78" s="151" t="s">
        <v>205</v>
      </c>
      <c r="F78" s="151" t="s">
        <v>61</v>
      </c>
      <c r="G78" s="145">
        <f>300</f>
        <v>300</v>
      </c>
      <c r="H78" s="145">
        <v>313</v>
      </c>
      <c r="I78" s="145">
        <v>325.60000000000002</v>
      </c>
    </row>
    <row r="79" spans="1:9" ht="33.75" customHeight="1" x14ac:dyDescent="0.25">
      <c r="A79" s="66" t="s">
        <v>56</v>
      </c>
      <c r="B79" s="20">
        <v>902</v>
      </c>
      <c r="C79" s="44" t="s">
        <v>50</v>
      </c>
      <c r="D79" s="44" t="s">
        <v>43</v>
      </c>
      <c r="E79" s="44" t="s">
        <v>83</v>
      </c>
      <c r="F79" s="44"/>
      <c r="G79" s="94">
        <f t="shared" ref="G79:I80" si="9">G80</f>
        <v>515</v>
      </c>
      <c r="H79" s="94">
        <f t="shared" si="9"/>
        <v>15</v>
      </c>
      <c r="I79" s="122">
        <f t="shared" si="9"/>
        <v>15</v>
      </c>
    </row>
    <row r="80" spans="1:9" ht="33" customHeight="1" x14ac:dyDescent="0.25">
      <c r="A80" s="65" t="s">
        <v>67</v>
      </c>
      <c r="B80" s="12">
        <v>902</v>
      </c>
      <c r="C80" s="15" t="s">
        <v>50</v>
      </c>
      <c r="D80" s="15" t="s">
        <v>43</v>
      </c>
      <c r="E80" s="15" t="s">
        <v>84</v>
      </c>
      <c r="F80" s="15"/>
      <c r="G80" s="89">
        <f t="shared" si="9"/>
        <v>515</v>
      </c>
      <c r="H80" s="89">
        <f t="shared" si="9"/>
        <v>15</v>
      </c>
      <c r="I80" s="77">
        <f t="shared" si="9"/>
        <v>15</v>
      </c>
    </row>
    <row r="81" spans="1:9" ht="35.25" customHeight="1" x14ac:dyDescent="0.25">
      <c r="A81" s="81" t="s">
        <v>66</v>
      </c>
      <c r="B81" s="12">
        <v>902</v>
      </c>
      <c r="C81" s="15" t="s">
        <v>50</v>
      </c>
      <c r="D81" s="15" t="s">
        <v>43</v>
      </c>
      <c r="E81" s="15" t="s">
        <v>112</v>
      </c>
      <c r="F81" s="15"/>
      <c r="G81" s="89">
        <f t="shared" ref="G81:I82" si="10">G82</f>
        <v>515</v>
      </c>
      <c r="H81" s="89">
        <f t="shared" si="10"/>
        <v>15</v>
      </c>
      <c r="I81" s="77">
        <f t="shared" si="10"/>
        <v>15</v>
      </c>
    </row>
    <row r="82" spans="1:9" ht="64.5" customHeight="1" x14ac:dyDescent="0.25">
      <c r="A82" s="68" t="s">
        <v>76</v>
      </c>
      <c r="B82" s="12">
        <v>902</v>
      </c>
      <c r="C82" s="15" t="s">
        <v>50</v>
      </c>
      <c r="D82" s="15" t="s">
        <v>43</v>
      </c>
      <c r="E82" s="15" t="s">
        <v>113</v>
      </c>
      <c r="F82" s="15"/>
      <c r="G82" s="77">
        <f t="shared" si="10"/>
        <v>515</v>
      </c>
      <c r="H82" s="77">
        <f t="shared" si="10"/>
        <v>15</v>
      </c>
      <c r="I82" s="77">
        <f t="shared" si="10"/>
        <v>15</v>
      </c>
    </row>
    <row r="83" spans="1:9" ht="30" customHeight="1" thickBot="1" x14ac:dyDescent="0.3">
      <c r="A83" s="63" t="s">
        <v>79</v>
      </c>
      <c r="B83" s="12">
        <v>902</v>
      </c>
      <c r="C83" s="15" t="s">
        <v>50</v>
      </c>
      <c r="D83" s="15" t="s">
        <v>43</v>
      </c>
      <c r="E83" s="15" t="s">
        <v>113</v>
      </c>
      <c r="F83" s="15" t="s">
        <v>61</v>
      </c>
      <c r="G83" s="82">
        <f>515</f>
        <v>515</v>
      </c>
      <c r="H83" s="82">
        <v>15</v>
      </c>
      <c r="I83" s="82">
        <v>15</v>
      </c>
    </row>
    <row r="84" spans="1:9" ht="18.75" customHeight="1" thickBot="1" x14ac:dyDescent="0.3">
      <c r="A84" s="9" t="s">
        <v>26</v>
      </c>
      <c r="B84" s="10">
        <v>902</v>
      </c>
      <c r="C84" s="22" t="s">
        <v>51</v>
      </c>
      <c r="D84" s="23" t="s">
        <v>44</v>
      </c>
      <c r="E84" s="22" t="s">
        <v>23</v>
      </c>
      <c r="F84" s="23" t="s">
        <v>23</v>
      </c>
      <c r="G84" s="93">
        <f>G85+G106</f>
        <v>5724.9</v>
      </c>
      <c r="H84" s="93">
        <f>H85+H106</f>
        <v>3700</v>
      </c>
      <c r="I84" s="121">
        <f>I85+I106</f>
        <v>3250</v>
      </c>
    </row>
    <row r="85" spans="1:9" ht="16.5" customHeight="1" x14ac:dyDescent="0.25">
      <c r="A85" s="37" t="s">
        <v>38</v>
      </c>
      <c r="B85" s="24">
        <v>902</v>
      </c>
      <c r="C85" s="25" t="s">
        <v>51</v>
      </c>
      <c r="D85" s="26" t="s">
        <v>53</v>
      </c>
      <c r="E85" s="25" t="s">
        <v>23</v>
      </c>
      <c r="F85" s="26" t="s">
        <v>23</v>
      </c>
      <c r="G85" s="98">
        <f>G86+G100</f>
        <v>5424.9</v>
      </c>
      <c r="H85" s="98">
        <f>H86</f>
        <v>3700</v>
      </c>
      <c r="I85" s="125">
        <f>I86</f>
        <v>3250</v>
      </c>
    </row>
    <row r="86" spans="1:9" ht="96" customHeight="1" x14ac:dyDescent="0.25">
      <c r="A86" s="36" t="s">
        <v>159</v>
      </c>
      <c r="B86" s="12">
        <v>902</v>
      </c>
      <c r="C86" s="15" t="s">
        <v>51</v>
      </c>
      <c r="D86" s="27" t="s">
        <v>53</v>
      </c>
      <c r="E86" s="15" t="s">
        <v>86</v>
      </c>
      <c r="F86" s="27" t="s">
        <v>23</v>
      </c>
      <c r="G86" s="89">
        <f>G87+G95+G98</f>
        <v>2165</v>
      </c>
      <c r="H86" s="89">
        <f>H87+H95+H98</f>
        <v>3700</v>
      </c>
      <c r="I86" s="89">
        <f>I87+I95+I98</f>
        <v>3250</v>
      </c>
    </row>
    <row r="87" spans="1:9" ht="52.5" customHeight="1" x14ac:dyDescent="0.25">
      <c r="A87" s="134" t="s">
        <v>206</v>
      </c>
      <c r="B87" s="12">
        <v>902</v>
      </c>
      <c r="C87" s="15" t="s">
        <v>51</v>
      </c>
      <c r="D87" s="27" t="s">
        <v>53</v>
      </c>
      <c r="E87" s="15" t="s">
        <v>207</v>
      </c>
      <c r="F87" s="27"/>
      <c r="G87" s="89">
        <f>G88+G89+G92+G93+G94</f>
        <v>1425</v>
      </c>
      <c r="H87" s="89">
        <f>H88+H89+H92+H93+H94</f>
        <v>3250</v>
      </c>
      <c r="I87" s="89">
        <f>I88+I89+I92+I93+I94</f>
        <v>3250</v>
      </c>
    </row>
    <row r="88" spans="1:9" ht="52.5" customHeight="1" x14ac:dyDescent="0.25">
      <c r="A88" s="134" t="s">
        <v>135</v>
      </c>
      <c r="B88" s="12">
        <v>902</v>
      </c>
      <c r="C88" s="15" t="s">
        <v>51</v>
      </c>
      <c r="D88" s="27" t="s">
        <v>53</v>
      </c>
      <c r="E88" s="15" t="s">
        <v>208</v>
      </c>
      <c r="F88" s="27" t="s">
        <v>61</v>
      </c>
      <c r="G88" s="89">
        <f>100-30</f>
        <v>70</v>
      </c>
      <c r="H88" s="89">
        <v>100</v>
      </c>
      <c r="I88" s="77">
        <v>100</v>
      </c>
    </row>
    <row r="89" spans="1:9" ht="38.25" customHeight="1" x14ac:dyDescent="0.25">
      <c r="A89" s="71" t="s">
        <v>136</v>
      </c>
      <c r="B89" s="12">
        <v>902</v>
      </c>
      <c r="C89" s="15" t="s">
        <v>51</v>
      </c>
      <c r="D89" s="27" t="s">
        <v>53</v>
      </c>
      <c r="E89" s="15" t="s">
        <v>209</v>
      </c>
      <c r="F89" s="27" t="s">
        <v>61</v>
      </c>
      <c r="G89" s="89">
        <f>G90</f>
        <v>600</v>
      </c>
      <c r="H89" s="89">
        <f>H90</f>
        <v>2100</v>
      </c>
      <c r="I89" s="77">
        <f>I90</f>
        <v>2100</v>
      </c>
    </row>
    <row r="90" spans="1:9" ht="30.75" customHeight="1" x14ac:dyDescent="0.25">
      <c r="A90" s="63" t="s">
        <v>79</v>
      </c>
      <c r="B90" s="12">
        <v>902</v>
      </c>
      <c r="C90" s="15" t="s">
        <v>51</v>
      </c>
      <c r="D90" s="27" t="s">
        <v>53</v>
      </c>
      <c r="E90" s="15" t="s">
        <v>209</v>
      </c>
      <c r="F90" s="15" t="s">
        <v>61</v>
      </c>
      <c r="G90" s="82">
        <f>600</f>
        <v>600</v>
      </c>
      <c r="H90" s="82">
        <f>2100</f>
        <v>2100</v>
      </c>
      <c r="I90" s="82">
        <v>2100</v>
      </c>
    </row>
    <row r="91" spans="1:9" ht="30.75" customHeight="1" x14ac:dyDescent="0.25">
      <c r="A91" s="71" t="s">
        <v>137</v>
      </c>
      <c r="B91" s="12">
        <v>902</v>
      </c>
      <c r="C91" s="15" t="s">
        <v>51</v>
      </c>
      <c r="D91" s="27" t="s">
        <v>53</v>
      </c>
      <c r="E91" s="15" t="s">
        <v>210</v>
      </c>
      <c r="F91" s="15"/>
      <c r="G91" s="82">
        <f>G92</f>
        <v>500</v>
      </c>
      <c r="H91" s="82">
        <f>H92</f>
        <v>600</v>
      </c>
      <c r="I91" s="82">
        <f>I92</f>
        <v>600</v>
      </c>
    </row>
    <row r="92" spans="1:9" ht="30.75" customHeight="1" x14ac:dyDescent="0.25">
      <c r="A92" s="63" t="s">
        <v>79</v>
      </c>
      <c r="B92" s="12">
        <v>902</v>
      </c>
      <c r="C92" s="15" t="s">
        <v>51</v>
      </c>
      <c r="D92" s="27" t="s">
        <v>53</v>
      </c>
      <c r="E92" s="15" t="s">
        <v>210</v>
      </c>
      <c r="F92" s="15" t="s">
        <v>61</v>
      </c>
      <c r="G92" s="82">
        <f>500</f>
        <v>500</v>
      </c>
      <c r="H92" s="82">
        <v>600</v>
      </c>
      <c r="I92" s="82">
        <v>600</v>
      </c>
    </row>
    <row r="93" spans="1:9" ht="30.75" customHeight="1" x14ac:dyDescent="0.25">
      <c r="A93" s="135" t="s">
        <v>138</v>
      </c>
      <c r="B93" s="12">
        <v>902</v>
      </c>
      <c r="C93" s="15" t="s">
        <v>51</v>
      </c>
      <c r="D93" s="27" t="s">
        <v>53</v>
      </c>
      <c r="E93" s="15" t="s">
        <v>211</v>
      </c>
      <c r="F93" s="27" t="s">
        <v>61</v>
      </c>
      <c r="G93" s="83">
        <f>300-105-40</f>
        <v>155</v>
      </c>
      <c r="H93" s="83">
        <v>350</v>
      </c>
      <c r="I93" s="82">
        <v>350</v>
      </c>
    </row>
    <row r="94" spans="1:9" ht="30.75" customHeight="1" x14ac:dyDescent="0.25">
      <c r="A94" s="135" t="s">
        <v>139</v>
      </c>
      <c r="B94" s="12">
        <v>902</v>
      </c>
      <c r="C94" s="15" t="s">
        <v>51</v>
      </c>
      <c r="D94" s="27" t="s">
        <v>53</v>
      </c>
      <c r="E94" s="15" t="s">
        <v>212</v>
      </c>
      <c r="F94" s="27" t="s">
        <v>61</v>
      </c>
      <c r="G94" s="83">
        <v>100</v>
      </c>
      <c r="H94" s="83">
        <v>100</v>
      </c>
      <c r="I94" s="82">
        <v>100</v>
      </c>
    </row>
    <row r="95" spans="1:9" ht="51.75" customHeight="1" x14ac:dyDescent="0.25">
      <c r="A95" s="71" t="s">
        <v>214</v>
      </c>
      <c r="B95" s="12">
        <v>902</v>
      </c>
      <c r="C95" s="15" t="s">
        <v>51</v>
      </c>
      <c r="D95" s="27" t="s">
        <v>53</v>
      </c>
      <c r="E95" s="15" t="s">
        <v>213</v>
      </c>
      <c r="F95" s="27"/>
      <c r="G95" s="89">
        <f t="shared" ref="G95:I96" si="11">G96</f>
        <v>740</v>
      </c>
      <c r="H95" s="89">
        <f t="shared" si="11"/>
        <v>0</v>
      </c>
      <c r="I95" s="77">
        <f t="shared" si="11"/>
        <v>0</v>
      </c>
    </row>
    <row r="96" spans="1:9" ht="48.75" customHeight="1" x14ac:dyDescent="0.25">
      <c r="A96" s="162" t="s">
        <v>271</v>
      </c>
      <c r="B96" s="12">
        <v>902</v>
      </c>
      <c r="C96" s="15" t="s">
        <v>51</v>
      </c>
      <c r="D96" s="27" t="s">
        <v>53</v>
      </c>
      <c r="E96" s="15" t="s">
        <v>270</v>
      </c>
      <c r="F96" s="27"/>
      <c r="G96" s="77">
        <f t="shared" si="11"/>
        <v>740</v>
      </c>
      <c r="H96" s="77">
        <f t="shared" si="11"/>
        <v>0</v>
      </c>
      <c r="I96" s="77">
        <f t="shared" si="11"/>
        <v>0</v>
      </c>
    </row>
    <row r="97" spans="1:9" ht="30.75" customHeight="1" x14ac:dyDescent="0.25">
      <c r="A97" s="63" t="s">
        <v>79</v>
      </c>
      <c r="B97" s="12">
        <v>902</v>
      </c>
      <c r="C97" s="15" t="s">
        <v>51</v>
      </c>
      <c r="D97" s="27" t="s">
        <v>53</v>
      </c>
      <c r="E97" s="15" t="s">
        <v>270</v>
      </c>
      <c r="F97" s="15" t="s">
        <v>61</v>
      </c>
      <c r="G97" s="82">
        <f>740</f>
        <v>740</v>
      </c>
      <c r="H97" s="82">
        <v>0</v>
      </c>
      <c r="I97" s="82">
        <v>0</v>
      </c>
    </row>
    <row r="98" spans="1:9" ht="48" customHeight="1" x14ac:dyDescent="0.25">
      <c r="A98" s="63" t="s">
        <v>216</v>
      </c>
      <c r="B98" s="12">
        <v>902</v>
      </c>
      <c r="C98" s="15" t="s">
        <v>51</v>
      </c>
      <c r="D98" s="27" t="s">
        <v>53</v>
      </c>
      <c r="E98" s="15" t="s">
        <v>215</v>
      </c>
      <c r="F98" s="27"/>
      <c r="G98" s="82">
        <f>G99</f>
        <v>0</v>
      </c>
      <c r="H98" s="82">
        <f>H99</f>
        <v>450</v>
      </c>
      <c r="I98" s="82">
        <f>I99</f>
        <v>0</v>
      </c>
    </row>
    <row r="99" spans="1:9" ht="30.75" customHeight="1" x14ac:dyDescent="0.25">
      <c r="A99" s="63" t="s">
        <v>140</v>
      </c>
      <c r="B99" s="12">
        <v>902</v>
      </c>
      <c r="C99" s="15" t="s">
        <v>51</v>
      </c>
      <c r="D99" s="27" t="s">
        <v>53</v>
      </c>
      <c r="E99" s="15" t="s">
        <v>217</v>
      </c>
      <c r="F99" s="27" t="s">
        <v>61</v>
      </c>
      <c r="G99" s="82">
        <v>0</v>
      </c>
      <c r="H99" s="82">
        <v>450</v>
      </c>
      <c r="I99" s="82">
        <v>0</v>
      </c>
    </row>
    <row r="100" spans="1:9" ht="108.75" customHeight="1" x14ac:dyDescent="0.25">
      <c r="A100" s="66" t="s">
        <v>157</v>
      </c>
      <c r="B100" s="12">
        <v>902</v>
      </c>
      <c r="C100" s="15" t="s">
        <v>51</v>
      </c>
      <c r="D100" s="15" t="s">
        <v>53</v>
      </c>
      <c r="E100" s="15" t="s">
        <v>87</v>
      </c>
      <c r="F100" s="15"/>
      <c r="G100" s="89">
        <f>G101+G104</f>
        <v>3259.9</v>
      </c>
      <c r="H100" s="89">
        <f>H101+H104</f>
        <v>0</v>
      </c>
      <c r="I100" s="77">
        <f>I101+I104</f>
        <v>0</v>
      </c>
    </row>
    <row r="101" spans="1:9" ht="62.25" customHeight="1" x14ac:dyDescent="0.25">
      <c r="A101" s="72" t="s">
        <v>249</v>
      </c>
      <c r="B101" s="12">
        <v>902</v>
      </c>
      <c r="C101" s="15" t="s">
        <v>51</v>
      </c>
      <c r="D101" s="15" t="s">
        <v>53</v>
      </c>
      <c r="E101" s="15" t="s">
        <v>248</v>
      </c>
      <c r="F101" s="15"/>
      <c r="G101" s="89">
        <f>G102</f>
        <v>2009.4</v>
      </c>
      <c r="H101" s="89">
        <f>H104</f>
        <v>0</v>
      </c>
      <c r="I101" s="77">
        <f>I104</f>
        <v>0</v>
      </c>
    </row>
    <row r="102" spans="1:9" ht="59.25" customHeight="1" x14ac:dyDescent="0.25">
      <c r="A102" s="72" t="s">
        <v>179</v>
      </c>
      <c r="B102" s="12">
        <v>902</v>
      </c>
      <c r="C102" s="15" t="s">
        <v>51</v>
      </c>
      <c r="D102" s="15" t="s">
        <v>53</v>
      </c>
      <c r="E102" s="15" t="s">
        <v>250</v>
      </c>
      <c r="F102" s="15" t="s">
        <v>61</v>
      </c>
      <c r="G102" s="89">
        <f>G103</f>
        <v>2009.4</v>
      </c>
      <c r="H102" s="89">
        <f>H103</f>
        <v>0</v>
      </c>
      <c r="I102" s="77">
        <f>I103</f>
        <v>0</v>
      </c>
    </row>
    <row r="103" spans="1:9" ht="45.75" customHeight="1" x14ac:dyDescent="0.25">
      <c r="A103" s="63" t="s">
        <v>79</v>
      </c>
      <c r="B103" s="12">
        <v>902</v>
      </c>
      <c r="C103" s="15" t="s">
        <v>51</v>
      </c>
      <c r="D103" s="15" t="s">
        <v>53</v>
      </c>
      <c r="E103" s="15" t="s">
        <v>250</v>
      </c>
      <c r="F103" s="15" t="s">
        <v>61</v>
      </c>
      <c r="G103" s="89">
        <f>1683.7+325.7</f>
        <v>2009.4</v>
      </c>
      <c r="H103" s="89">
        <v>0</v>
      </c>
      <c r="I103" s="77">
        <v>0</v>
      </c>
    </row>
    <row r="104" spans="1:9" ht="96.75" customHeight="1" x14ac:dyDescent="0.25">
      <c r="A104" s="70" t="s">
        <v>252</v>
      </c>
      <c r="B104" s="12">
        <v>902</v>
      </c>
      <c r="C104" s="15" t="s">
        <v>51</v>
      </c>
      <c r="D104" s="15" t="s">
        <v>53</v>
      </c>
      <c r="E104" s="15" t="s">
        <v>251</v>
      </c>
      <c r="F104" s="15"/>
      <c r="G104" s="83">
        <f>G105</f>
        <v>1250.5</v>
      </c>
      <c r="H104" s="83">
        <f>H105</f>
        <v>0</v>
      </c>
      <c r="I104" s="82">
        <f>I105</f>
        <v>0</v>
      </c>
    </row>
    <row r="105" spans="1:9" s="146" customFormat="1" ht="57.75" customHeight="1" x14ac:dyDescent="0.25">
      <c r="A105" s="149" t="s">
        <v>152</v>
      </c>
      <c r="B105" s="153">
        <v>902</v>
      </c>
      <c r="C105" s="154" t="s">
        <v>51</v>
      </c>
      <c r="D105" s="154" t="s">
        <v>53</v>
      </c>
      <c r="E105" s="154" t="s">
        <v>253</v>
      </c>
      <c r="F105" s="154" t="s">
        <v>61</v>
      </c>
      <c r="G105" s="158">
        <f>1050.4+200.1</f>
        <v>1250.5</v>
      </c>
      <c r="H105" s="158">
        <v>0</v>
      </c>
      <c r="I105" s="145">
        <v>0</v>
      </c>
    </row>
    <row r="106" spans="1:9" s="108" customFormat="1" ht="24.75" customHeight="1" x14ac:dyDescent="0.25">
      <c r="A106" s="104" t="s">
        <v>32</v>
      </c>
      <c r="B106" s="105">
        <v>902</v>
      </c>
      <c r="C106" s="106" t="s">
        <v>51</v>
      </c>
      <c r="D106" s="106" t="s">
        <v>41</v>
      </c>
      <c r="E106" s="106"/>
      <c r="F106" s="106"/>
      <c r="G106" s="107">
        <f t="shared" ref="G106:I110" si="12">G107</f>
        <v>300</v>
      </c>
      <c r="H106" s="107">
        <f t="shared" si="12"/>
        <v>0</v>
      </c>
      <c r="I106" s="127">
        <f t="shared" si="12"/>
        <v>0</v>
      </c>
    </row>
    <row r="107" spans="1:9" ht="28.5" customHeight="1" x14ac:dyDescent="0.25">
      <c r="A107" s="36" t="s">
        <v>56</v>
      </c>
      <c r="B107" s="12">
        <v>902</v>
      </c>
      <c r="C107" s="15" t="s">
        <v>51</v>
      </c>
      <c r="D107" s="15" t="s">
        <v>41</v>
      </c>
      <c r="E107" s="15" t="s">
        <v>83</v>
      </c>
      <c r="F107" s="15"/>
      <c r="G107" s="89">
        <f>G108</f>
        <v>300</v>
      </c>
      <c r="H107" s="89">
        <f t="shared" si="12"/>
        <v>0</v>
      </c>
      <c r="I107" s="77">
        <f t="shared" si="12"/>
        <v>0</v>
      </c>
    </row>
    <row r="108" spans="1:9" ht="36" customHeight="1" x14ac:dyDescent="0.25">
      <c r="A108" s="64" t="s">
        <v>67</v>
      </c>
      <c r="B108" s="12">
        <v>902</v>
      </c>
      <c r="C108" s="15" t="s">
        <v>51</v>
      </c>
      <c r="D108" s="15" t="s">
        <v>41</v>
      </c>
      <c r="E108" s="15" t="s">
        <v>84</v>
      </c>
      <c r="F108" s="15"/>
      <c r="G108" s="89">
        <f t="shared" si="12"/>
        <v>300</v>
      </c>
      <c r="H108" s="89">
        <f t="shared" si="12"/>
        <v>0</v>
      </c>
      <c r="I108" s="77">
        <f t="shared" si="12"/>
        <v>0</v>
      </c>
    </row>
    <row r="109" spans="1:9" ht="35.25" customHeight="1" x14ac:dyDescent="0.25">
      <c r="A109" s="36" t="s">
        <v>60</v>
      </c>
      <c r="B109" s="12">
        <v>902</v>
      </c>
      <c r="C109" s="15" t="s">
        <v>51</v>
      </c>
      <c r="D109" s="15" t="s">
        <v>41</v>
      </c>
      <c r="E109" s="15" t="s">
        <v>112</v>
      </c>
      <c r="F109" s="15"/>
      <c r="G109" s="89">
        <f t="shared" si="12"/>
        <v>300</v>
      </c>
      <c r="H109" s="89">
        <f t="shared" si="12"/>
        <v>0</v>
      </c>
      <c r="I109" s="77">
        <f t="shared" si="12"/>
        <v>0</v>
      </c>
    </row>
    <row r="110" spans="1:9" s="146" customFormat="1" ht="28.5" customHeight="1" x14ac:dyDescent="0.25">
      <c r="A110" s="144" t="s">
        <v>153</v>
      </c>
      <c r="B110" s="153">
        <v>902</v>
      </c>
      <c r="C110" s="154" t="s">
        <v>51</v>
      </c>
      <c r="D110" s="154" t="s">
        <v>41</v>
      </c>
      <c r="E110" s="154" t="s">
        <v>150</v>
      </c>
      <c r="F110" s="154" t="s">
        <v>61</v>
      </c>
      <c r="G110" s="155">
        <f t="shared" si="12"/>
        <v>300</v>
      </c>
      <c r="H110" s="155">
        <f t="shared" si="12"/>
        <v>0</v>
      </c>
      <c r="I110" s="148">
        <f t="shared" si="12"/>
        <v>0</v>
      </c>
    </row>
    <row r="111" spans="1:9" s="146" customFormat="1" ht="35.25" customHeight="1" x14ac:dyDescent="0.25">
      <c r="A111" s="152" t="s">
        <v>79</v>
      </c>
      <c r="B111" s="153">
        <v>902</v>
      </c>
      <c r="C111" s="154" t="s">
        <v>51</v>
      </c>
      <c r="D111" s="154" t="s">
        <v>41</v>
      </c>
      <c r="E111" s="154" t="s">
        <v>150</v>
      </c>
      <c r="F111" s="154" t="s">
        <v>61</v>
      </c>
      <c r="G111" s="155">
        <f>300</f>
        <v>300</v>
      </c>
      <c r="H111" s="155">
        <v>0</v>
      </c>
      <c r="I111" s="148">
        <v>0</v>
      </c>
    </row>
    <row r="112" spans="1:9" ht="16.5" thickBot="1" x14ac:dyDescent="0.3">
      <c r="A112" s="46" t="s">
        <v>20</v>
      </c>
      <c r="B112" s="47">
        <v>902</v>
      </c>
      <c r="C112" s="48" t="s">
        <v>45</v>
      </c>
      <c r="D112" s="49" t="s">
        <v>44</v>
      </c>
      <c r="E112" s="48" t="s">
        <v>23</v>
      </c>
      <c r="F112" s="49" t="s">
        <v>23</v>
      </c>
      <c r="G112" s="99">
        <f>G113+G129+G149</f>
        <v>16379.5</v>
      </c>
      <c r="H112" s="99">
        <f>H113+H129+H149</f>
        <v>10761.5</v>
      </c>
      <c r="I112" s="128">
        <f>I113+I129+I149</f>
        <v>14215.7</v>
      </c>
    </row>
    <row r="113" spans="1:9" ht="21" customHeight="1" x14ac:dyDescent="0.25">
      <c r="A113" s="37" t="s">
        <v>13</v>
      </c>
      <c r="B113" s="11">
        <v>902</v>
      </c>
      <c r="C113" s="13" t="s">
        <v>45</v>
      </c>
      <c r="D113" s="14" t="s">
        <v>39</v>
      </c>
      <c r="E113" s="13"/>
      <c r="F113" s="14"/>
      <c r="G113" s="98">
        <f>G114+G121</f>
        <v>3965</v>
      </c>
      <c r="H113" s="98">
        <f>H114+H121</f>
        <v>3823.4</v>
      </c>
      <c r="I113" s="125">
        <f>I114+I121</f>
        <v>3832</v>
      </c>
    </row>
    <row r="114" spans="1:9" ht="81.75" customHeight="1" x14ac:dyDescent="0.25">
      <c r="A114" s="36" t="s">
        <v>160</v>
      </c>
      <c r="B114" s="12">
        <v>902</v>
      </c>
      <c r="C114" s="15" t="s">
        <v>45</v>
      </c>
      <c r="D114" s="27" t="s">
        <v>39</v>
      </c>
      <c r="E114" s="15" t="s">
        <v>90</v>
      </c>
      <c r="F114" s="27"/>
      <c r="G114" s="89">
        <f>G115</f>
        <v>3606</v>
      </c>
      <c r="H114" s="89">
        <f>H115</f>
        <v>3606</v>
      </c>
      <c r="I114" s="77">
        <f>I115</f>
        <v>3606</v>
      </c>
    </row>
    <row r="115" spans="1:9" ht="36.75" customHeight="1" x14ac:dyDescent="0.25">
      <c r="A115" s="71" t="s">
        <v>219</v>
      </c>
      <c r="B115" s="12">
        <v>902</v>
      </c>
      <c r="C115" s="15" t="s">
        <v>45</v>
      </c>
      <c r="D115" s="27" t="s">
        <v>39</v>
      </c>
      <c r="E115" s="15" t="s">
        <v>218</v>
      </c>
      <c r="F115" s="27"/>
      <c r="G115" s="89">
        <f>G116+G118+G120</f>
        <v>3606</v>
      </c>
      <c r="H115" s="89">
        <f>H116+H118+H120</f>
        <v>3606</v>
      </c>
      <c r="I115" s="77">
        <f>I116+I118+I120</f>
        <v>3606</v>
      </c>
    </row>
    <row r="116" spans="1:9" ht="39" customHeight="1" x14ac:dyDescent="0.25">
      <c r="A116" s="71" t="s">
        <v>7</v>
      </c>
      <c r="B116" s="12">
        <v>902</v>
      </c>
      <c r="C116" s="15" t="s">
        <v>45</v>
      </c>
      <c r="D116" s="27" t="s">
        <v>39</v>
      </c>
      <c r="E116" s="15" t="s">
        <v>220</v>
      </c>
      <c r="F116" s="27"/>
      <c r="G116" s="89">
        <f>G117</f>
        <v>6</v>
      </c>
      <c r="H116" s="89">
        <f>H117</f>
        <v>6</v>
      </c>
      <c r="I116" s="77">
        <f>I117</f>
        <v>6</v>
      </c>
    </row>
    <row r="117" spans="1:9" ht="33.75" customHeight="1" x14ac:dyDescent="0.25">
      <c r="A117" s="63" t="s">
        <v>79</v>
      </c>
      <c r="B117" s="12">
        <v>902</v>
      </c>
      <c r="C117" s="15" t="s">
        <v>45</v>
      </c>
      <c r="D117" s="27" t="s">
        <v>39</v>
      </c>
      <c r="E117" s="15" t="s">
        <v>220</v>
      </c>
      <c r="F117" s="15" t="s">
        <v>61</v>
      </c>
      <c r="G117" s="82">
        <v>6</v>
      </c>
      <c r="H117" s="82">
        <v>6</v>
      </c>
      <c r="I117" s="82">
        <v>6</v>
      </c>
    </row>
    <row r="118" spans="1:9" ht="31.5" hidden="1" customHeight="1" x14ac:dyDescent="0.25">
      <c r="A118" s="67" t="s">
        <v>141</v>
      </c>
      <c r="B118" s="12">
        <v>902</v>
      </c>
      <c r="C118" s="15" t="s">
        <v>45</v>
      </c>
      <c r="D118" s="27" t="s">
        <v>39</v>
      </c>
      <c r="E118" s="15" t="s">
        <v>221</v>
      </c>
      <c r="F118" s="15"/>
      <c r="G118" s="77">
        <f>G119</f>
        <v>0</v>
      </c>
      <c r="H118" s="77">
        <f>H119</f>
        <v>0</v>
      </c>
      <c r="I118" s="77">
        <f>I119</f>
        <v>0</v>
      </c>
    </row>
    <row r="119" spans="1:9" ht="31.5" hidden="1" customHeight="1" x14ac:dyDescent="0.25">
      <c r="A119" s="70" t="s">
        <v>79</v>
      </c>
      <c r="B119" s="12">
        <v>902</v>
      </c>
      <c r="C119" s="15" t="s">
        <v>45</v>
      </c>
      <c r="D119" s="27" t="s">
        <v>39</v>
      </c>
      <c r="E119" s="15" t="s">
        <v>221</v>
      </c>
      <c r="F119" s="15" t="s">
        <v>61</v>
      </c>
      <c r="G119" s="82">
        <f>300-300</f>
        <v>0</v>
      </c>
      <c r="H119" s="82">
        <v>0</v>
      </c>
      <c r="I119" s="82">
        <v>0</v>
      </c>
    </row>
    <row r="120" spans="1:9" ht="31.5" customHeight="1" x14ac:dyDescent="0.25">
      <c r="A120" s="67" t="s">
        <v>166</v>
      </c>
      <c r="B120" s="12">
        <v>902</v>
      </c>
      <c r="C120" s="15" t="s">
        <v>45</v>
      </c>
      <c r="D120" s="27" t="s">
        <v>39</v>
      </c>
      <c r="E120" s="15" t="s">
        <v>222</v>
      </c>
      <c r="F120" s="27" t="s">
        <v>61</v>
      </c>
      <c r="G120" s="83">
        <f>3600</f>
        <v>3600</v>
      </c>
      <c r="H120" s="83">
        <v>3600</v>
      </c>
      <c r="I120" s="82">
        <v>3600</v>
      </c>
    </row>
    <row r="121" spans="1:9" ht="31.5" customHeight="1" x14ac:dyDescent="0.25">
      <c r="A121" s="76" t="s">
        <v>56</v>
      </c>
      <c r="B121" s="12">
        <v>902</v>
      </c>
      <c r="C121" s="15" t="s">
        <v>45</v>
      </c>
      <c r="D121" s="27" t="s">
        <v>39</v>
      </c>
      <c r="E121" s="15" t="s">
        <v>83</v>
      </c>
      <c r="F121" s="27"/>
      <c r="G121" s="89">
        <f t="shared" ref="G121:I122" si="13">G122</f>
        <v>359</v>
      </c>
      <c r="H121" s="89">
        <f t="shared" si="13"/>
        <v>217.39999999999998</v>
      </c>
      <c r="I121" s="77">
        <f t="shared" si="13"/>
        <v>226</v>
      </c>
    </row>
    <row r="122" spans="1:9" ht="33" customHeight="1" x14ac:dyDescent="0.25">
      <c r="A122" s="64" t="s">
        <v>67</v>
      </c>
      <c r="B122" s="12">
        <v>902</v>
      </c>
      <c r="C122" s="15" t="s">
        <v>45</v>
      </c>
      <c r="D122" s="27" t="s">
        <v>39</v>
      </c>
      <c r="E122" s="15" t="s">
        <v>84</v>
      </c>
      <c r="F122" s="27"/>
      <c r="G122" s="89">
        <f>G123+G128</f>
        <v>359</v>
      </c>
      <c r="H122" s="89">
        <f t="shared" si="13"/>
        <v>217.39999999999998</v>
      </c>
      <c r="I122" s="77">
        <f t="shared" si="13"/>
        <v>226</v>
      </c>
    </row>
    <row r="123" spans="1:9" ht="25.5" customHeight="1" x14ac:dyDescent="0.25">
      <c r="A123" s="40" t="s">
        <v>60</v>
      </c>
      <c r="B123" s="12">
        <v>902</v>
      </c>
      <c r="C123" s="15" t="s">
        <v>45</v>
      </c>
      <c r="D123" s="27" t="s">
        <v>39</v>
      </c>
      <c r="E123" s="15" t="s">
        <v>112</v>
      </c>
      <c r="F123" s="27"/>
      <c r="G123" s="89">
        <f>G124+G126</f>
        <v>209</v>
      </c>
      <c r="H123" s="89">
        <f>H124+H126</f>
        <v>217.39999999999998</v>
      </c>
      <c r="I123" s="77">
        <f>I124+I126</f>
        <v>226</v>
      </c>
    </row>
    <row r="124" spans="1:9" ht="38.25" customHeight="1" x14ac:dyDescent="0.25">
      <c r="A124" s="71" t="s">
        <v>95</v>
      </c>
      <c r="B124" s="12">
        <v>902</v>
      </c>
      <c r="C124" s="15" t="s">
        <v>45</v>
      </c>
      <c r="D124" s="27" t="s">
        <v>39</v>
      </c>
      <c r="E124" s="15" t="s">
        <v>114</v>
      </c>
      <c r="F124" s="27"/>
      <c r="G124" s="89">
        <f>G125</f>
        <v>4</v>
      </c>
      <c r="H124" s="89">
        <f>H125</f>
        <v>4.2</v>
      </c>
      <c r="I124" s="77">
        <f>I125</f>
        <v>4.3</v>
      </c>
    </row>
    <row r="125" spans="1:9" ht="33.75" customHeight="1" x14ac:dyDescent="0.25">
      <c r="A125" s="63" t="s">
        <v>79</v>
      </c>
      <c r="B125" s="12">
        <v>902</v>
      </c>
      <c r="C125" s="15" t="s">
        <v>45</v>
      </c>
      <c r="D125" s="27" t="s">
        <v>39</v>
      </c>
      <c r="E125" s="15" t="s">
        <v>114</v>
      </c>
      <c r="F125" s="27" t="s">
        <v>61</v>
      </c>
      <c r="G125" s="89">
        <v>4</v>
      </c>
      <c r="H125" s="89">
        <v>4.2</v>
      </c>
      <c r="I125" s="77">
        <v>4.3</v>
      </c>
    </row>
    <row r="126" spans="1:9" ht="40.5" customHeight="1" x14ac:dyDescent="0.25">
      <c r="A126" s="71" t="s">
        <v>96</v>
      </c>
      <c r="B126" s="12">
        <v>902</v>
      </c>
      <c r="C126" s="15" t="s">
        <v>45</v>
      </c>
      <c r="D126" s="27" t="s">
        <v>39</v>
      </c>
      <c r="E126" s="15" t="s">
        <v>115</v>
      </c>
      <c r="F126" s="27"/>
      <c r="G126" s="89">
        <f>G127</f>
        <v>205</v>
      </c>
      <c r="H126" s="89">
        <f>H127</f>
        <v>213.2</v>
      </c>
      <c r="I126" s="77">
        <f>I127</f>
        <v>221.7</v>
      </c>
    </row>
    <row r="127" spans="1:9" ht="31.5" customHeight="1" x14ac:dyDescent="0.25">
      <c r="A127" s="62" t="s">
        <v>134</v>
      </c>
      <c r="B127" s="12">
        <v>902</v>
      </c>
      <c r="C127" s="15" t="s">
        <v>45</v>
      </c>
      <c r="D127" s="27" t="s">
        <v>39</v>
      </c>
      <c r="E127" s="15" t="s">
        <v>115</v>
      </c>
      <c r="F127" s="15" t="s">
        <v>61</v>
      </c>
      <c r="G127" s="82">
        <v>205</v>
      </c>
      <c r="H127" s="82">
        <v>213.2</v>
      </c>
      <c r="I127" s="82">
        <v>221.7</v>
      </c>
    </row>
    <row r="128" spans="1:9" ht="31.5" customHeight="1" x14ac:dyDescent="0.25">
      <c r="A128" s="165" t="s">
        <v>129</v>
      </c>
      <c r="B128" s="12">
        <v>902</v>
      </c>
      <c r="C128" s="15" t="s">
        <v>45</v>
      </c>
      <c r="D128" s="27" t="s">
        <v>39</v>
      </c>
      <c r="E128" s="15" t="s">
        <v>130</v>
      </c>
      <c r="F128" s="27" t="s">
        <v>61</v>
      </c>
      <c r="G128" s="83">
        <v>150</v>
      </c>
      <c r="H128" s="83">
        <v>0</v>
      </c>
      <c r="I128" s="82">
        <v>0</v>
      </c>
    </row>
    <row r="129" spans="1:9" ht="22.5" customHeight="1" x14ac:dyDescent="0.25">
      <c r="A129" s="41" t="s">
        <v>27</v>
      </c>
      <c r="B129" s="28">
        <v>902</v>
      </c>
      <c r="C129" s="29" t="s">
        <v>45</v>
      </c>
      <c r="D129" s="30" t="s">
        <v>46</v>
      </c>
      <c r="E129" s="29" t="s">
        <v>23</v>
      </c>
      <c r="F129" s="30"/>
      <c r="G129" s="89">
        <f>G133+G140+G130</f>
        <v>826</v>
      </c>
      <c r="H129" s="89">
        <f>H133+H140</f>
        <v>830</v>
      </c>
      <c r="I129" s="77">
        <f>I133+I140</f>
        <v>900</v>
      </c>
    </row>
    <row r="130" spans="1:9" ht="97.5" hidden="1" customHeight="1" x14ac:dyDescent="0.25">
      <c r="A130" s="36" t="s">
        <v>160</v>
      </c>
      <c r="B130" s="28">
        <v>902</v>
      </c>
      <c r="C130" s="15" t="s">
        <v>45</v>
      </c>
      <c r="D130" s="27" t="s">
        <v>46</v>
      </c>
      <c r="E130" s="15" t="s">
        <v>90</v>
      </c>
      <c r="F130" s="30"/>
      <c r="G130" s="89">
        <f t="shared" ref="G130:I131" si="14">G131</f>
        <v>0</v>
      </c>
      <c r="H130" s="89">
        <f t="shared" si="14"/>
        <v>0</v>
      </c>
      <c r="I130" s="77">
        <f t="shared" si="14"/>
        <v>0</v>
      </c>
    </row>
    <row r="131" spans="1:9" ht="35.25" hidden="1" customHeight="1" x14ac:dyDescent="0.25">
      <c r="A131" s="71" t="s">
        <v>219</v>
      </c>
      <c r="B131" s="28">
        <v>902</v>
      </c>
      <c r="C131" s="29" t="s">
        <v>45</v>
      </c>
      <c r="D131" s="30" t="s">
        <v>46</v>
      </c>
      <c r="E131" s="15" t="s">
        <v>218</v>
      </c>
      <c r="F131" s="30"/>
      <c r="G131" s="89">
        <f t="shared" si="14"/>
        <v>0</v>
      </c>
      <c r="H131" s="89">
        <f t="shared" si="14"/>
        <v>0</v>
      </c>
      <c r="I131" s="77">
        <f t="shared" si="14"/>
        <v>0</v>
      </c>
    </row>
    <row r="132" spans="1:9" ht="35.25" hidden="1" customHeight="1" x14ac:dyDescent="0.25">
      <c r="A132" s="156" t="s">
        <v>156</v>
      </c>
      <c r="B132" s="28">
        <v>902</v>
      </c>
      <c r="C132" s="29" t="s">
        <v>45</v>
      </c>
      <c r="D132" s="30" t="s">
        <v>46</v>
      </c>
      <c r="E132" s="154" t="s">
        <v>223</v>
      </c>
      <c r="F132" s="30" t="s">
        <v>61</v>
      </c>
      <c r="G132" s="89">
        <v>0</v>
      </c>
      <c r="H132" s="89">
        <v>0</v>
      </c>
      <c r="I132" s="77">
        <v>0</v>
      </c>
    </row>
    <row r="133" spans="1:9" ht="77.25" hidden="1" customHeight="1" x14ac:dyDescent="0.25">
      <c r="A133" s="36" t="s">
        <v>161</v>
      </c>
      <c r="B133" s="12">
        <v>902</v>
      </c>
      <c r="C133" s="15" t="s">
        <v>45</v>
      </c>
      <c r="D133" s="27" t="s">
        <v>46</v>
      </c>
      <c r="E133" s="15" t="s">
        <v>91</v>
      </c>
      <c r="F133" s="27"/>
      <c r="G133" s="89">
        <f>G134</f>
        <v>0</v>
      </c>
      <c r="H133" s="89">
        <f>H134</f>
        <v>0</v>
      </c>
      <c r="I133" s="77">
        <f>I134</f>
        <v>0</v>
      </c>
    </row>
    <row r="134" spans="1:9" ht="36" hidden="1" customHeight="1" x14ac:dyDescent="0.25">
      <c r="A134" s="75" t="s">
        <v>225</v>
      </c>
      <c r="B134" s="12">
        <v>902</v>
      </c>
      <c r="C134" s="15" t="s">
        <v>45</v>
      </c>
      <c r="D134" s="27" t="s">
        <v>46</v>
      </c>
      <c r="E134" s="15" t="s">
        <v>224</v>
      </c>
      <c r="F134" s="27"/>
      <c r="G134" s="89">
        <f>G135+G137+G138+G139</f>
        <v>0</v>
      </c>
      <c r="H134" s="89">
        <f>H135+H137+H138+H139</f>
        <v>0</v>
      </c>
      <c r="I134" s="89">
        <f>I135+I137+I138+I139</f>
        <v>0</v>
      </c>
    </row>
    <row r="135" spans="1:9" s="146" customFormat="1" ht="36" hidden="1" customHeight="1" x14ac:dyDescent="0.25">
      <c r="A135" s="166" t="s">
        <v>142</v>
      </c>
      <c r="B135" s="153">
        <v>902</v>
      </c>
      <c r="C135" s="154" t="s">
        <v>45</v>
      </c>
      <c r="D135" s="157" t="s">
        <v>46</v>
      </c>
      <c r="E135" s="154" t="s">
        <v>226</v>
      </c>
      <c r="F135" s="157"/>
      <c r="G135" s="155">
        <f>G136</f>
        <v>0</v>
      </c>
      <c r="H135" s="155">
        <f>H136</f>
        <v>0</v>
      </c>
      <c r="I135" s="148">
        <f>I136</f>
        <v>0</v>
      </c>
    </row>
    <row r="136" spans="1:9" s="146" customFormat="1" ht="36" hidden="1" customHeight="1" x14ac:dyDescent="0.25">
      <c r="A136" s="152" t="s">
        <v>79</v>
      </c>
      <c r="B136" s="153">
        <v>902</v>
      </c>
      <c r="C136" s="154" t="s">
        <v>45</v>
      </c>
      <c r="D136" s="157" t="s">
        <v>46</v>
      </c>
      <c r="E136" s="154" t="s">
        <v>226</v>
      </c>
      <c r="F136" s="154" t="s">
        <v>61</v>
      </c>
      <c r="G136" s="145">
        <v>0</v>
      </c>
      <c r="H136" s="145">
        <v>0</v>
      </c>
      <c r="I136" s="145">
        <v>0</v>
      </c>
    </row>
    <row r="137" spans="1:9" s="146" customFormat="1" ht="24.75" hidden="1" customHeight="1" x14ac:dyDescent="0.25">
      <c r="A137" s="167" t="s">
        <v>81</v>
      </c>
      <c r="B137" s="150">
        <v>902</v>
      </c>
      <c r="C137" s="151" t="s">
        <v>45</v>
      </c>
      <c r="D137" s="168" t="s">
        <v>46</v>
      </c>
      <c r="E137" s="151" t="s">
        <v>227</v>
      </c>
      <c r="F137" s="151" t="s">
        <v>80</v>
      </c>
      <c r="G137" s="145">
        <f>100-100</f>
        <v>0</v>
      </c>
      <c r="H137" s="145">
        <v>0</v>
      </c>
      <c r="I137" s="145">
        <v>0</v>
      </c>
    </row>
    <row r="138" spans="1:9" s="146" customFormat="1" ht="126" hidden="1" customHeight="1" x14ac:dyDescent="0.25">
      <c r="A138" s="167" t="s">
        <v>131</v>
      </c>
      <c r="B138" s="150">
        <v>902</v>
      </c>
      <c r="C138" s="151" t="s">
        <v>45</v>
      </c>
      <c r="D138" s="168" t="s">
        <v>46</v>
      </c>
      <c r="E138" s="151" t="s">
        <v>228</v>
      </c>
      <c r="F138" s="154"/>
      <c r="G138" s="158">
        <f>122-122</f>
        <v>0</v>
      </c>
      <c r="H138" s="158">
        <v>0</v>
      </c>
      <c r="I138" s="145">
        <v>0</v>
      </c>
    </row>
    <row r="139" spans="1:9" s="146" customFormat="1" ht="86.25" hidden="1" customHeight="1" x14ac:dyDescent="0.25">
      <c r="A139" s="167" t="s">
        <v>151</v>
      </c>
      <c r="B139" s="150">
        <v>902</v>
      </c>
      <c r="C139" s="151" t="s">
        <v>45</v>
      </c>
      <c r="D139" s="168" t="s">
        <v>46</v>
      </c>
      <c r="E139" s="151" t="s">
        <v>229</v>
      </c>
      <c r="F139" s="157" t="s">
        <v>80</v>
      </c>
      <c r="G139" s="158">
        <f>64-64</f>
        <v>0</v>
      </c>
      <c r="H139" s="158">
        <v>0</v>
      </c>
      <c r="I139" s="145">
        <v>0</v>
      </c>
    </row>
    <row r="140" spans="1:9" s="146" customFormat="1" ht="35.25" customHeight="1" x14ac:dyDescent="0.25">
      <c r="A140" s="167" t="s">
        <v>59</v>
      </c>
      <c r="B140" s="153">
        <v>902</v>
      </c>
      <c r="C140" s="154" t="s">
        <v>45</v>
      </c>
      <c r="D140" s="157" t="s">
        <v>46</v>
      </c>
      <c r="E140" s="154" t="s">
        <v>83</v>
      </c>
      <c r="F140" s="157"/>
      <c r="G140" s="155">
        <f t="shared" ref="G140:I141" si="15">G141</f>
        <v>826</v>
      </c>
      <c r="H140" s="155">
        <f t="shared" si="15"/>
        <v>830</v>
      </c>
      <c r="I140" s="148">
        <f t="shared" si="15"/>
        <v>900</v>
      </c>
    </row>
    <row r="141" spans="1:9" s="146" customFormat="1" ht="33.75" customHeight="1" x14ac:dyDescent="0.25">
      <c r="A141" s="169" t="s">
        <v>67</v>
      </c>
      <c r="B141" s="153">
        <v>902</v>
      </c>
      <c r="C141" s="154" t="s">
        <v>45</v>
      </c>
      <c r="D141" s="157" t="s">
        <v>46</v>
      </c>
      <c r="E141" s="154" t="s">
        <v>84</v>
      </c>
      <c r="F141" s="157"/>
      <c r="G141" s="155">
        <f>G142</f>
        <v>826</v>
      </c>
      <c r="H141" s="155">
        <f t="shared" si="15"/>
        <v>830</v>
      </c>
      <c r="I141" s="148">
        <f t="shared" si="15"/>
        <v>900</v>
      </c>
    </row>
    <row r="142" spans="1:9" s="146" customFormat="1" ht="28.5" customHeight="1" x14ac:dyDescent="0.25">
      <c r="A142" s="167" t="s">
        <v>60</v>
      </c>
      <c r="B142" s="153">
        <v>902</v>
      </c>
      <c r="C142" s="154" t="s">
        <v>45</v>
      </c>
      <c r="D142" s="157" t="s">
        <v>46</v>
      </c>
      <c r="E142" s="154" t="s">
        <v>112</v>
      </c>
      <c r="F142" s="157"/>
      <c r="G142" s="155">
        <f>G143+G145+G147</f>
        <v>826</v>
      </c>
      <c r="H142" s="155">
        <f>H143+H145+H147</f>
        <v>830</v>
      </c>
      <c r="I142" s="148">
        <f>I143+I145+I147</f>
        <v>900</v>
      </c>
    </row>
    <row r="143" spans="1:9" s="146" customFormat="1" ht="37.5" customHeight="1" x14ac:dyDescent="0.25">
      <c r="A143" s="162" t="s">
        <v>97</v>
      </c>
      <c r="B143" s="153">
        <v>902</v>
      </c>
      <c r="C143" s="154" t="s">
        <v>45</v>
      </c>
      <c r="D143" s="157" t="s">
        <v>46</v>
      </c>
      <c r="E143" s="154" t="s">
        <v>116</v>
      </c>
      <c r="F143" s="157"/>
      <c r="G143" s="155">
        <f>G144</f>
        <v>65</v>
      </c>
      <c r="H143" s="155">
        <f>H144</f>
        <v>0</v>
      </c>
      <c r="I143" s="148">
        <f>I144</f>
        <v>0</v>
      </c>
    </row>
    <row r="144" spans="1:9" s="146" customFormat="1" ht="33.75" customHeight="1" x14ac:dyDescent="0.25">
      <c r="A144" s="152" t="s">
        <v>79</v>
      </c>
      <c r="B144" s="153">
        <v>902</v>
      </c>
      <c r="C144" s="154" t="s">
        <v>45</v>
      </c>
      <c r="D144" s="157" t="s">
        <v>46</v>
      </c>
      <c r="E144" s="154" t="s">
        <v>116</v>
      </c>
      <c r="F144" s="154" t="s">
        <v>61</v>
      </c>
      <c r="G144" s="145">
        <v>65</v>
      </c>
      <c r="H144" s="145">
        <v>0</v>
      </c>
      <c r="I144" s="145">
        <v>0</v>
      </c>
    </row>
    <row r="145" spans="1:9" s="146" customFormat="1" ht="33" customHeight="1" x14ac:dyDescent="0.25">
      <c r="A145" s="170" t="s">
        <v>98</v>
      </c>
      <c r="B145" s="153">
        <v>902</v>
      </c>
      <c r="C145" s="154" t="s">
        <v>45</v>
      </c>
      <c r="D145" s="157" t="s">
        <v>46</v>
      </c>
      <c r="E145" s="154" t="s">
        <v>117</v>
      </c>
      <c r="F145" s="157"/>
      <c r="G145" s="155">
        <f>G146</f>
        <v>761</v>
      </c>
      <c r="H145" s="155">
        <f>H146</f>
        <v>830</v>
      </c>
      <c r="I145" s="148">
        <f>I146</f>
        <v>900</v>
      </c>
    </row>
    <row r="146" spans="1:9" s="146" customFormat="1" ht="33.75" customHeight="1" x14ac:dyDescent="0.25">
      <c r="A146" s="152" t="s">
        <v>79</v>
      </c>
      <c r="B146" s="153">
        <v>902</v>
      </c>
      <c r="C146" s="154" t="s">
        <v>45</v>
      </c>
      <c r="D146" s="157" t="s">
        <v>46</v>
      </c>
      <c r="E146" s="154" t="s">
        <v>117</v>
      </c>
      <c r="F146" s="157" t="s">
        <v>61</v>
      </c>
      <c r="G146" s="158">
        <f>600+161</f>
        <v>761</v>
      </c>
      <c r="H146" s="158">
        <v>830</v>
      </c>
      <c r="I146" s="145">
        <v>900</v>
      </c>
    </row>
    <row r="147" spans="1:9" s="146" customFormat="1" ht="34.5" hidden="1" customHeight="1" x14ac:dyDescent="0.25">
      <c r="A147" s="170" t="s">
        <v>99</v>
      </c>
      <c r="B147" s="153">
        <v>902</v>
      </c>
      <c r="C147" s="154" t="s">
        <v>45</v>
      </c>
      <c r="D147" s="157" t="s">
        <v>46</v>
      </c>
      <c r="E147" s="154" t="s">
        <v>118</v>
      </c>
      <c r="F147" s="157"/>
      <c r="G147" s="155">
        <f>G148</f>
        <v>0</v>
      </c>
      <c r="H147" s="155">
        <f>H148</f>
        <v>0</v>
      </c>
      <c r="I147" s="148">
        <f>I148</f>
        <v>0</v>
      </c>
    </row>
    <row r="148" spans="1:9" s="146" customFormat="1" ht="33.75" hidden="1" customHeight="1" x14ac:dyDescent="0.25">
      <c r="A148" s="152" t="s">
        <v>79</v>
      </c>
      <c r="B148" s="153">
        <v>902</v>
      </c>
      <c r="C148" s="154" t="s">
        <v>45</v>
      </c>
      <c r="D148" s="157" t="s">
        <v>46</v>
      </c>
      <c r="E148" s="154" t="s">
        <v>118</v>
      </c>
      <c r="F148" s="157" t="s">
        <v>61</v>
      </c>
      <c r="G148" s="158">
        <v>0</v>
      </c>
      <c r="H148" s="158">
        <v>0</v>
      </c>
      <c r="I148" s="145">
        <v>0</v>
      </c>
    </row>
    <row r="149" spans="1:9" ht="21" customHeight="1" x14ac:dyDescent="0.25">
      <c r="A149" s="41" t="s">
        <v>28</v>
      </c>
      <c r="B149" s="12">
        <v>902</v>
      </c>
      <c r="C149" s="15" t="s">
        <v>45</v>
      </c>
      <c r="D149" s="27" t="s">
        <v>50</v>
      </c>
      <c r="E149" s="29"/>
      <c r="F149" s="30"/>
      <c r="G149" s="89">
        <f>G150+G182+G192+G188</f>
        <v>11588.5</v>
      </c>
      <c r="H149" s="89">
        <f>H150+H182+H192+H188</f>
        <v>6108.1</v>
      </c>
      <c r="I149" s="77">
        <f>I150+I182+I192+I188</f>
        <v>9483.7000000000007</v>
      </c>
    </row>
    <row r="150" spans="1:9" ht="81" customHeight="1" x14ac:dyDescent="0.25">
      <c r="A150" s="36" t="s">
        <v>230</v>
      </c>
      <c r="B150" s="12">
        <v>902</v>
      </c>
      <c r="C150" s="15" t="s">
        <v>45</v>
      </c>
      <c r="D150" s="27" t="s">
        <v>50</v>
      </c>
      <c r="E150" s="15" t="s">
        <v>8</v>
      </c>
      <c r="F150" s="27"/>
      <c r="G150" s="89">
        <f>G154</f>
        <v>6236</v>
      </c>
      <c r="H150" s="89">
        <f>H154</f>
        <v>5808.1</v>
      </c>
      <c r="I150" s="89">
        <f>I154</f>
        <v>9183.7000000000007</v>
      </c>
    </row>
    <row r="151" spans="1:9" ht="40.5" hidden="1" customHeight="1" x14ac:dyDescent="0.25">
      <c r="A151" s="164" t="s">
        <v>280</v>
      </c>
      <c r="B151" s="12">
        <v>902</v>
      </c>
      <c r="C151" s="15" t="s">
        <v>45</v>
      </c>
      <c r="D151" s="27" t="s">
        <v>50</v>
      </c>
      <c r="E151" s="159" t="s">
        <v>283</v>
      </c>
      <c r="F151" s="27"/>
      <c r="G151" s="89">
        <f>G152</f>
        <v>0</v>
      </c>
      <c r="H151" s="89">
        <v>0</v>
      </c>
      <c r="I151" s="77">
        <v>0</v>
      </c>
    </row>
    <row r="152" spans="1:9" ht="63.75" hidden="1" customHeight="1" x14ac:dyDescent="0.25">
      <c r="A152" s="71" t="s">
        <v>281</v>
      </c>
      <c r="B152" s="12">
        <v>902</v>
      </c>
      <c r="C152" s="15" t="s">
        <v>45</v>
      </c>
      <c r="D152" s="27" t="s">
        <v>50</v>
      </c>
      <c r="E152" s="159" t="s">
        <v>284</v>
      </c>
      <c r="F152" s="27"/>
      <c r="G152" s="89">
        <f>G153</f>
        <v>0</v>
      </c>
      <c r="H152" s="89">
        <v>0</v>
      </c>
      <c r="I152" s="77">
        <v>0</v>
      </c>
    </row>
    <row r="153" spans="1:9" ht="36" hidden="1" customHeight="1" x14ac:dyDescent="0.25">
      <c r="A153" s="71" t="s">
        <v>282</v>
      </c>
      <c r="B153" s="12">
        <v>902</v>
      </c>
      <c r="C153" s="15" t="s">
        <v>45</v>
      </c>
      <c r="D153" s="27" t="s">
        <v>50</v>
      </c>
      <c r="E153" s="159" t="s">
        <v>285</v>
      </c>
      <c r="F153" s="27" t="s">
        <v>61</v>
      </c>
      <c r="G153" s="89">
        <v>0</v>
      </c>
      <c r="H153" s="89">
        <v>0</v>
      </c>
      <c r="I153" s="77">
        <v>0</v>
      </c>
    </row>
    <row r="154" spans="1:9" ht="31.5" customHeight="1" x14ac:dyDescent="0.25">
      <c r="A154" s="36" t="s">
        <v>232</v>
      </c>
      <c r="B154" s="12">
        <v>902</v>
      </c>
      <c r="C154" s="15" t="s">
        <v>45</v>
      </c>
      <c r="D154" s="27" t="s">
        <v>50</v>
      </c>
      <c r="E154" s="15" t="s">
        <v>10</v>
      </c>
      <c r="F154" s="27"/>
      <c r="G154" s="89">
        <f>G155+G161+G164+G174</f>
        <v>6236</v>
      </c>
      <c r="H154" s="89">
        <f>H155+H161+H164+H174</f>
        <v>5808.1</v>
      </c>
      <c r="I154" s="89">
        <f>I155+I161+I164+I174</f>
        <v>9183.7000000000007</v>
      </c>
    </row>
    <row r="155" spans="1:9" ht="54.75" customHeight="1" x14ac:dyDescent="0.25">
      <c r="A155" s="36" t="s">
        <v>231</v>
      </c>
      <c r="B155" s="12">
        <v>902</v>
      </c>
      <c r="C155" s="15" t="s">
        <v>45</v>
      </c>
      <c r="D155" s="27" t="s">
        <v>50</v>
      </c>
      <c r="E155" s="15" t="s">
        <v>9</v>
      </c>
      <c r="F155" s="27"/>
      <c r="G155" s="89">
        <f>G156+G159+G158</f>
        <v>3300</v>
      </c>
      <c r="H155" s="89">
        <f>H156+H159+H158</f>
        <v>3600</v>
      </c>
      <c r="I155" s="77">
        <f>I156+I159+I158</f>
        <v>3600</v>
      </c>
    </row>
    <row r="156" spans="1:9" s="146" customFormat="1" ht="39" customHeight="1" x14ac:dyDescent="0.25">
      <c r="A156" s="147" t="s">
        <v>175</v>
      </c>
      <c r="B156" s="153">
        <v>902</v>
      </c>
      <c r="C156" s="154" t="s">
        <v>45</v>
      </c>
      <c r="D156" s="157" t="s">
        <v>50</v>
      </c>
      <c r="E156" s="154" t="s">
        <v>233</v>
      </c>
      <c r="F156" s="157"/>
      <c r="G156" s="155">
        <f>G157</f>
        <v>700</v>
      </c>
      <c r="H156" s="155">
        <f>H157</f>
        <v>700</v>
      </c>
      <c r="I156" s="148">
        <f>I157</f>
        <v>700</v>
      </c>
    </row>
    <row r="157" spans="1:9" s="146" customFormat="1" ht="33.75" customHeight="1" x14ac:dyDescent="0.25">
      <c r="A157" s="156" t="s">
        <v>79</v>
      </c>
      <c r="B157" s="153">
        <v>902</v>
      </c>
      <c r="C157" s="154" t="s">
        <v>45</v>
      </c>
      <c r="D157" s="157" t="s">
        <v>50</v>
      </c>
      <c r="E157" s="154" t="s">
        <v>233</v>
      </c>
      <c r="F157" s="154" t="s">
        <v>61</v>
      </c>
      <c r="G157" s="145">
        <v>700</v>
      </c>
      <c r="H157" s="145">
        <v>700</v>
      </c>
      <c r="I157" s="145">
        <v>700</v>
      </c>
    </row>
    <row r="158" spans="1:9" s="146" customFormat="1" ht="33.75" customHeight="1" x14ac:dyDescent="0.25">
      <c r="A158" s="76" t="s">
        <v>81</v>
      </c>
      <c r="B158" s="153">
        <v>902</v>
      </c>
      <c r="C158" s="154" t="s">
        <v>45</v>
      </c>
      <c r="D158" s="157" t="s">
        <v>50</v>
      </c>
      <c r="E158" s="154" t="s">
        <v>233</v>
      </c>
      <c r="F158" s="154" t="s">
        <v>80</v>
      </c>
      <c r="G158" s="145">
        <f>300-150-150</f>
        <v>0</v>
      </c>
      <c r="H158" s="145">
        <v>300</v>
      </c>
      <c r="I158" s="145">
        <v>300</v>
      </c>
    </row>
    <row r="159" spans="1:9" ht="30" customHeight="1" x14ac:dyDescent="0.25">
      <c r="A159" s="76" t="s">
        <v>100</v>
      </c>
      <c r="B159" s="12">
        <v>902</v>
      </c>
      <c r="C159" s="15" t="s">
        <v>45</v>
      </c>
      <c r="D159" s="27" t="s">
        <v>50</v>
      </c>
      <c r="E159" s="15" t="s">
        <v>234</v>
      </c>
      <c r="F159" s="15"/>
      <c r="G159" s="77">
        <f>G160</f>
        <v>2600</v>
      </c>
      <c r="H159" s="77">
        <f>H160</f>
        <v>2600</v>
      </c>
      <c r="I159" s="77">
        <f>I160</f>
        <v>2600</v>
      </c>
    </row>
    <row r="160" spans="1:9" ht="30.75" customHeight="1" x14ac:dyDescent="0.25">
      <c r="A160" s="62" t="s">
        <v>79</v>
      </c>
      <c r="B160" s="12">
        <v>902</v>
      </c>
      <c r="C160" s="15" t="s">
        <v>45</v>
      </c>
      <c r="D160" s="27" t="s">
        <v>50</v>
      </c>
      <c r="E160" s="15" t="s">
        <v>234</v>
      </c>
      <c r="F160" s="15" t="s">
        <v>61</v>
      </c>
      <c r="G160" s="82">
        <v>2600</v>
      </c>
      <c r="H160" s="82">
        <v>2600</v>
      </c>
      <c r="I160" s="82">
        <v>2600</v>
      </c>
    </row>
    <row r="161" spans="1:9" ht="66.75" customHeight="1" x14ac:dyDescent="0.25">
      <c r="A161" s="36" t="s">
        <v>235</v>
      </c>
      <c r="B161" s="16">
        <v>902</v>
      </c>
      <c r="C161" s="17" t="s">
        <v>45</v>
      </c>
      <c r="D161" s="31" t="s">
        <v>50</v>
      </c>
      <c r="E161" s="15" t="s">
        <v>11</v>
      </c>
      <c r="F161" s="31"/>
      <c r="G161" s="95">
        <f t="shared" ref="G161:I162" si="16">G162</f>
        <v>60</v>
      </c>
      <c r="H161" s="95">
        <f t="shared" si="16"/>
        <v>65</v>
      </c>
      <c r="I161" s="123">
        <f t="shared" si="16"/>
        <v>68</v>
      </c>
    </row>
    <row r="162" spans="1:9" ht="41.25" customHeight="1" x14ac:dyDescent="0.25">
      <c r="A162" s="76" t="s">
        <v>176</v>
      </c>
      <c r="B162" s="16">
        <v>902</v>
      </c>
      <c r="C162" s="17" t="s">
        <v>45</v>
      </c>
      <c r="D162" s="31" t="s">
        <v>50</v>
      </c>
      <c r="E162" s="15" t="s">
        <v>236</v>
      </c>
      <c r="F162" s="31"/>
      <c r="G162" s="95">
        <f t="shared" si="16"/>
        <v>60</v>
      </c>
      <c r="H162" s="95">
        <f t="shared" si="16"/>
        <v>65</v>
      </c>
      <c r="I162" s="123">
        <f t="shared" si="16"/>
        <v>68</v>
      </c>
    </row>
    <row r="163" spans="1:9" ht="32.25" customHeight="1" x14ac:dyDescent="0.25">
      <c r="A163" s="63" t="s">
        <v>79</v>
      </c>
      <c r="B163" s="16">
        <v>902</v>
      </c>
      <c r="C163" s="17" t="s">
        <v>45</v>
      </c>
      <c r="D163" s="31" t="s">
        <v>50</v>
      </c>
      <c r="E163" s="15" t="s">
        <v>236</v>
      </c>
      <c r="F163" s="15" t="s">
        <v>61</v>
      </c>
      <c r="G163" s="82">
        <v>60</v>
      </c>
      <c r="H163" s="82">
        <v>65</v>
      </c>
      <c r="I163" s="82">
        <v>68</v>
      </c>
    </row>
    <row r="164" spans="1:9" ht="48.75" customHeight="1" x14ac:dyDescent="0.25">
      <c r="A164" s="36" t="s">
        <v>237</v>
      </c>
      <c r="B164" s="12">
        <v>902</v>
      </c>
      <c r="C164" s="15" t="s">
        <v>45</v>
      </c>
      <c r="D164" s="15" t="s">
        <v>50</v>
      </c>
      <c r="E164" s="15" t="s">
        <v>238</v>
      </c>
      <c r="F164" s="15"/>
      <c r="G164" s="77">
        <f>G165+G167+G169+G171+G172</f>
        <v>1550</v>
      </c>
      <c r="H164" s="77">
        <f>H165+H167+H169+H171+H172</f>
        <v>1630</v>
      </c>
      <c r="I164" s="77">
        <f>I165+I167+I169+I171+I172</f>
        <v>4630</v>
      </c>
    </row>
    <row r="165" spans="1:9" ht="51" customHeight="1" x14ac:dyDescent="0.25">
      <c r="A165" s="76" t="s">
        <v>0</v>
      </c>
      <c r="B165" s="12">
        <v>902</v>
      </c>
      <c r="C165" s="15" t="s">
        <v>45</v>
      </c>
      <c r="D165" s="15" t="s">
        <v>50</v>
      </c>
      <c r="E165" s="15" t="s">
        <v>239</v>
      </c>
      <c r="F165" s="15"/>
      <c r="G165" s="77">
        <f>G166</f>
        <v>1300</v>
      </c>
      <c r="H165" s="77">
        <f>H166</f>
        <v>1300</v>
      </c>
      <c r="I165" s="77">
        <f>I166</f>
        <v>1300</v>
      </c>
    </row>
    <row r="166" spans="1:9" ht="33.75" customHeight="1" x14ac:dyDescent="0.25">
      <c r="A166" s="62" t="s">
        <v>134</v>
      </c>
      <c r="B166" s="12">
        <v>902</v>
      </c>
      <c r="C166" s="15" t="s">
        <v>45</v>
      </c>
      <c r="D166" s="15" t="s">
        <v>50</v>
      </c>
      <c r="E166" s="15" t="s">
        <v>239</v>
      </c>
      <c r="F166" s="15" t="s">
        <v>61</v>
      </c>
      <c r="G166" s="82">
        <f>1200+100</f>
        <v>1300</v>
      </c>
      <c r="H166" s="82">
        <v>1300</v>
      </c>
      <c r="I166" s="82">
        <v>1300</v>
      </c>
    </row>
    <row r="167" spans="1:9" ht="27.75" customHeight="1" x14ac:dyDescent="0.25">
      <c r="A167" s="76" t="s">
        <v>1</v>
      </c>
      <c r="B167" s="12">
        <v>902</v>
      </c>
      <c r="C167" s="15" t="s">
        <v>45</v>
      </c>
      <c r="D167" s="15" t="s">
        <v>50</v>
      </c>
      <c r="E167" s="17" t="s">
        <v>240</v>
      </c>
      <c r="F167" s="15"/>
      <c r="G167" s="77">
        <f>G168</f>
        <v>100</v>
      </c>
      <c r="H167" s="77">
        <f>H168</f>
        <v>100</v>
      </c>
      <c r="I167" s="77">
        <f>I168</f>
        <v>100</v>
      </c>
    </row>
    <row r="168" spans="1:9" ht="30" customHeight="1" x14ac:dyDescent="0.25">
      <c r="A168" s="63" t="s">
        <v>79</v>
      </c>
      <c r="B168" s="12">
        <v>902</v>
      </c>
      <c r="C168" s="15" t="s">
        <v>45</v>
      </c>
      <c r="D168" s="15" t="s">
        <v>50</v>
      </c>
      <c r="E168" s="15" t="s">
        <v>240</v>
      </c>
      <c r="F168" s="15" t="s">
        <v>61</v>
      </c>
      <c r="G168" s="82">
        <v>100</v>
      </c>
      <c r="H168" s="82">
        <v>100</v>
      </c>
      <c r="I168" s="82">
        <v>100</v>
      </c>
    </row>
    <row r="169" spans="1:9" ht="51.75" customHeight="1" x14ac:dyDescent="0.25">
      <c r="A169" s="36" t="s">
        <v>2</v>
      </c>
      <c r="B169" s="12">
        <v>902</v>
      </c>
      <c r="C169" s="15" t="s">
        <v>45</v>
      </c>
      <c r="D169" s="15" t="s">
        <v>50</v>
      </c>
      <c r="E169" s="17" t="s">
        <v>241</v>
      </c>
      <c r="F169" s="15"/>
      <c r="G169" s="77">
        <f>G170</f>
        <v>50</v>
      </c>
      <c r="H169" s="77">
        <f>H170</f>
        <v>30</v>
      </c>
      <c r="I169" s="77">
        <f>I170</f>
        <v>30</v>
      </c>
    </row>
    <row r="170" spans="1:9" ht="28.5" customHeight="1" x14ac:dyDescent="0.25">
      <c r="A170" s="63" t="s">
        <v>79</v>
      </c>
      <c r="B170" s="16">
        <v>902</v>
      </c>
      <c r="C170" s="17" t="s">
        <v>45</v>
      </c>
      <c r="D170" s="17" t="s">
        <v>50</v>
      </c>
      <c r="E170" s="17" t="s">
        <v>241</v>
      </c>
      <c r="F170" s="15" t="s">
        <v>61</v>
      </c>
      <c r="G170" s="82">
        <v>50</v>
      </c>
      <c r="H170" s="82">
        <v>30</v>
      </c>
      <c r="I170" s="82">
        <v>30</v>
      </c>
    </row>
    <row r="171" spans="1:9" ht="28.5" customHeight="1" x14ac:dyDescent="0.25">
      <c r="A171" s="134" t="s">
        <v>177</v>
      </c>
      <c r="B171" s="16">
        <v>902</v>
      </c>
      <c r="C171" s="17" t="s">
        <v>45</v>
      </c>
      <c r="D171" s="17" t="s">
        <v>50</v>
      </c>
      <c r="E171" s="17" t="s">
        <v>242</v>
      </c>
      <c r="F171" s="15"/>
      <c r="G171" s="82">
        <v>100</v>
      </c>
      <c r="H171" s="82">
        <v>200</v>
      </c>
      <c r="I171" s="82">
        <v>200</v>
      </c>
    </row>
    <row r="172" spans="1:9" ht="28.5" customHeight="1" x14ac:dyDescent="0.25">
      <c r="A172" s="76" t="s">
        <v>167</v>
      </c>
      <c r="B172" s="16">
        <v>902</v>
      </c>
      <c r="C172" s="17" t="s">
        <v>45</v>
      </c>
      <c r="D172" s="17" t="s">
        <v>50</v>
      </c>
      <c r="E172" s="159" t="s">
        <v>243</v>
      </c>
      <c r="F172" s="15"/>
      <c r="G172" s="82">
        <f>G173</f>
        <v>0</v>
      </c>
      <c r="H172" s="82">
        <f>H173</f>
        <v>0</v>
      </c>
      <c r="I172" s="82">
        <f>I173</f>
        <v>3000</v>
      </c>
    </row>
    <row r="173" spans="1:9" ht="28.5" customHeight="1" x14ac:dyDescent="0.25">
      <c r="A173" s="70" t="s">
        <v>79</v>
      </c>
      <c r="B173" s="16">
        <v>902</v>
      </c>
      <c r="C173" s="17" t="s">
        <v>45</v>
      </c>
      <c r="D173" s="17" t="s">
        <v>50</v>
      </c>
      <c r="E173" s="159" t="s">
        <v>243</v>
      </c>
      <c r="F173" s="15" t="s">
        <v>61</v>
      </c>
      <c r="G173" s="82">
        <f>98+468.1-566.1</f>
        <v>0</v>
      </c>
      <c r="H173" s="82">
        <v>0</v>
      </c>
      <c r="I173" s="82">
        <f>2550+450</f>
        <v>3000</v>
      </c>
    </row>
    <row r="174" spans="1:9" ht="50.25" customHeight="1" x14ac:dyDescent="0.25">
      <c r="A174" s="36" t="s">
        <v>244</v>
      </c>
      <c r="B174" s="12">
        <v>902</v>
      </c>
      <c r="C174" s="15" t="s">
        <v>45</v>
      </c>
      <c r="D174" s="15" t="s">
        <v>50</v>
      </c>
      <c r="E174" s="17" t="s">
        <v>132</v>
      </c>
      <c r="F174" s="15"/>
      <c r="G174" s="77">
        <f>G175+G177+G179+G181</f>
        <v>1326</v>
      </c>
      <c r="H174" s="77">
        <f>H175+H177</f>
        <v>513.09999999999991</v>
      </c>
      <c r="I174" s="77">
        <f>I175+I177</f>
        <v>885.7</v>
      </c>
    </row>
    <row r="175" spans="1:9" ht="34.5" customHeight="1" x14ac:dyDescent="0.25">
      <c r="A175" s="76" t="s">
        <v>3</v>
      </c>
      <c r="B175" s="12">
        <v>902</v>
      </c>
      <c r="C175" s="15" t="s">
        <v>45</v>
      </c>
      <c r="D175" s="15" t="s">
        <v>50</v>
      </c>
      <c r="E175" s="15" t="s">
        <v>245</v>
      </c>
      <c r="F175" s="15"/>
      <c r="G175" s="89">
        <f>G176</f>
        <v>126</v>
      </c>
      <c r="H175" s="89">
        <f>H176</f>
        <v>200</v>
      </c>
      <c r="I175" s="77">
        <f>I176</f>
        <v>200</v>
      </c>
    </row>
    <row r="176" spans="1:9" ht="32.25" customHeight="1" x14ac:dyDescent="0.25">
      <c r="A176" s="63" t="s">
        <v>79</v>
      </c>
      <c r="B176" s="12">
        <v>902</v>
      </c>
      <c r="C176" s="15" t="s">
        <v>45</v>
      </c>
      <c r="D176" s="15" t="s">
        <v>50</v>
      </c>
      <c r="E176" s="15" t="s">
        <v>245</v>
      </c>
      <c r="F176" s="15" t="s">
        <v>61</v>
      </c>
      <c r="G176" s="82">
        <f>200-74</f>
        <v>126</v>
      </c>
      <c r="H176" s="82">
        <v>200</v>
      </c>
      <c r="I176" s="82">
        <v>200</v>
      </c>
    </row>
    <row r="177" spans="1:9" ht="51" customHeight="1" x14ac:dyDescent="0.25">
      <c r="A177" s="36" t="s">
        <v>178</v>
      </c>
      <c r="B177" s="12">
        <v>902</v>
      </c>
      <c r="C177" s="15" t="s">
        <v>45</v>
      </c>
      <c r="D177" s="15" t="s">
        <v>50</v>
      </c>
      <c r="E177" s="15" t="s">
        <v>246</v>
      </c>
      <c r="F177" s="15"/>
      <c r="G177" s="89">
        <f>G178</f>
        <v>600</v>
      </c>
      <c r="H177" s="89">
        <f>H178</f>
        <v>313.09999999999991</v>
      </c>
      <c r="I177" s="77">
        <f>I178</f>
        <v>685.7</v>
      </c>
    </row>
    <row r="178" spans="1:9" ht="31.5" customHeight="1" x14ac:dyDescent="0.25">
      <c r="A178" s="63" t="s">
        <v>79</v>
      </c>
      <c r="B178" s="12">
        <v>902</v>
      </c>
      <c r="C178" s="15" t="s">
        <v>45</v>
      </c>
      <c r="D178" s="15" t="s">
        <v>50</v>
      </c>
      <c r="E178" s="15" t="s">
        <v>246</v>
      </c>
      <c r="F178" s="15" t="s">
        <v>61</v>
      </c>
      <c r="G178" s="82">
        <f>600</f>
        <v>600</v>
      </c>
      <c r="H178" s="82">
        <f>1500-1186.9</f>
        <v>313.09999999999991</v>
      </c>
      <c r="I178" s="82">
        <f>1500-814.3</f>
        <v>685.7</v>
      </c>
    </row>
    <row r="179" spans="1:9" ht="31.5" hidden="1" customHeight="1" x14ac:dyDescent="0.25">
      <c r="A179" s="161" t="s">
        <v>172</v>
      </c>
      <c r="B179" s="12">
        <v>902</v>
      </c>
      <c r="C179" s="15" t="s">
        <v>45</v>
      </c>
      <c r="D179" s="15" t="s">
        <v>50</v>
      </c>
      <c r="E179" s="15" t="s">
        <v>247</v>
      </c>
      <c r="F179" s="15"/>
      <c r="G179" s="82">
        <f>G180</f>
        <v>0</v>
      </c>
      <c r="H179" s="82">
        <f>H180</f>
        <v>0</v>
      </c>
      <c r="I179" s="82">
        <f>I180</f>
        <v>0</v>
      </c>
    </row>
    <row r="180" spans="1:9" ht="31.5" hidden="1" customHeight="1" x14ac:dyDescent="0.25">
      <c r="A180" s="63" t="s">
        <v>79</v>
      </c>
      <c r="B180" s="12">
        <v>902</v>
      </c>
      <c r="C180" s="15" t="s">
        <v>45</v>
      </c>
      <c r="D180" s="15" t="s">
        <v>50</v>
      </c>
      <c r="E180" s="15" t="s">
        <v>247</v>
      </c>
      <c r="F180" s="15" t="s">
        <v>61</v>
      </c>
      <c r="G180" s="82">
        <v>0</v>
      </c>
      <c r="H180" s="82">
        <v>0</v>
      </c>
      <c r="I180" s="82">
        <v>0</v>
      </c>
    </row>
    <row r="181" spans="1:9" s="146" customFormat="1" ht="31.5" customHeight="1" x14ac:dyDescent="0.25">
      <c r="A181" s="144" t="s">
        <v>171</v>
      </c>
      <c r="B181" s="153">
        <v>902</v>
      </c>
      <c r="C181" s="154" t="s">
        <v>45</v>
      </c>
      <c r="D181" s="154" t="s">
        <v>50</v>
      </c>
      <c r="E181" s="154" t="s">
        <v>133</v>
      </c>
      <c r="F181" s="154" t="s">
        <v>61</v>
      </c>
      <c r="G181" s="145">
        <v>600</v>
      </c>
      <c r="H181" s="145">
        <v>0</v>
      </c>
      <c r="I181" s="145">
        <v>0</v>
      </c>
    </row>
    <row r="182" spans="1:9" ht="108.75" hidden="1" customHeight="1" x14ac:dyDescent="0.25">
      <c r="A182" s="66" t="s">
        <v>157</v>
      </c>
      <c r="B182" s="12">
        <v>902</v>
      </c>
      <c r="C182" s="15" t="s">
        <v>45</v>
      </c>
      <c r="D182" s="15" t="s">
        <v>50</v>
      </c>
      <c r="E182" s="15" t="s">
        <v>87</v>
      </c>
      <c r="F182" s="15"/>
      <c r="G182" s="89">
        <f>G183+G186</f>
        <v>0</v>
      </c>
      <c r="H182" s="89">
        <f>H183+H186</f>
        <v>0</v>
      </c>
      <c r="I182" s="77">
        <f>I183+I186</f>
        <v>0</v>
      </c>
    </row>
    <row r="183" spans="1:9" ht="62.25" hidden="1" customHeight="1" x14ac:dyDescent="0.25">
      <c r="A183" s="72" t="s">
        <v>249</v>
      </c>
      <c r="B183" s="12">
        <v>902</v>
      </c>
      <c r="C183" s="15" t="s">
        <v>45</v>
      </c>
      <c r="D183" s="15" t="s">
        <v>50</v>
      </c>
      <c r="E183" s="15" t="s">
        <v>248</v>
      </c>
      <c r="F183" s="15"/>
      <c r="G183" s="89">
        <f>G184</f>
        <v>0</v>
      </c>
      <c r="H183" s="89">
        <f>H186</f>
        <v>0</v>
      </c>
      <c r="I183" s="77">
        <f>I186</f>
        <v>0</v>
      </c>
    </row>
    <row r="184" spans="1:9" ht="59.25" hidden="1" customHeight="1" x14ac:dyDescent="0.25">
      <c r="A184" s="72" t="s">
        <v>179</v>
      </c>
      <c r="B184" s="12">
        <v>902</v>
      </c>
      <c r="C184" s="15" t="s">
        <v>45</v>
      </c>
      <c r="D184" s="15" t="s">
        <v>50</v>
      </c>
      <c r="E184" s="15" t="s">
        <v>250</v>
      </c>
      <c r="F184" s="15" t="s">
        <v>61</v>
      </c>
      <c r="G184" s="89">
        <f>G185</f>
        <v>0</v>
      </c>
      <c r="H184" s="89">
        <f>H185</f>
        <v>0</v>
      </c>
      <c r="I184" s="77">
        <f>I185</f>
        <v>0</v>
      </c>
    </row>
    <row r="185" spans="1:9" ht="45.75" hidden="1" customHeight="1" x14ac:dyDescent="0.25">
      <c r="A185" s="63" t="s">
        <v>79</v>
      </c>
      <c r="B185" s="12">
        <v>902</v>
      </c>
      <c r="C185" s="15" t="s">
        <v>45</v>
      </c>
      <c r="D185" s="15" t="s">
        <v>50</v>
      </c>
      <c r="E185" s="15" t="s">
        <v>250</v>
      </c>
      <c r="F185" s="15" t="s">
        <v>61</v>
      </c>
      <c r="G185" s="89">
        <v>0</v>
      </c>
      <c r="H185" s="89">
        <v>0</v>
      </c>
      <c r="I185" s="77">
        <v>0</v>
      </c>
    </row>
    <row r="186" spans="1:9" ht="96.75" hidden="1" customHeight="1" x14ac:dyDescent="0.25">
      <c r="A186" s="70" t="s">
        <v>252</v>
      </c>
      <c r="B186" s="12">
        <v>902</v>
      </c>
      <c r="C186" s="15" t="s">
        <v>45</v>
      </c>
      <c r="D186" s="15" t="s">
        <v>50</v>
      </c>
      <c r="E186" s="15" t="s">
        <v>251</v>
      </c>
      <c r="F186" s="15"/>
      <c r="G186" s="83">
        <f>G187</f>
        <v>0</v>
      </c>
      <c r="H186" s="83">
        <f>H187</f>
        <v>0</v>
      </c>
      <c r="I186" s="82">
        <f>I187</f>
        <v>0</v>
      </c>
    </row>
    <row r="187" spans="1:9" s="146" customFormat="1" ht="57.75" hidden="1" customHeight="1" x14ac:dyDescent="0.25">
      <c r="A187" s="149" t="s">
        <v>152</v>
      </c>
      <c r="B187" s="153">
        <v>902</v>
      </c>
      <c r="C187" s="154" t="s">
        <v>45</v>
      </c>
      <c r="D187" s="154" t="s">
        <v>50</v>
      </c>
      <c r="E187" s="154" t="s">
        <v>253</v>
      </c>
      <c r="F187" s="154" t="s">
        <v>61</v>
      </c>
      <c r="G187" s="158">
        <v>0</v>
      </c>
      <c r="H187" s="158">
        <v>0</v>
      </c>
      <c r="I187" s="145">
        <v>0</v>
      </c>
    </row>
    <row r="188" spans="1:9" s="146" customFormat="1" ht="109.5" customHeight="1" x14ac:dyDescent="0.25">
      <c r="A188" s="149" t="s">
        <v>169</v>
      </c>
      <c r="B188" s="153">
        <v>902</v>
      </c>
      <c r="C188" s="154" t="s">
        <v>45</v>
      </c>
      <c r="D188" s="15" t="s">
        <v>50</v>
      </c>
      <c r="E188" s="154" t="s">
        <v>170</v>
      </c>
      <c r="F188" s="154"/>
      <c r="G188" s="158">
        <f>G189+G191</f>
        <v>5152.5</v>
      </c>
      <c r="H188" s="158">
        <f t="shared" ref="G188:I189" si="17">H189</f>
        <v>0</v>
      </c>
      <c r="I188" s="145">
        <f t="shared" si="17"/>
        <v>0</v>
      </c>
    </row>
    <row r="189" spans="1:9" s="146" customFormat="1" ht="43.5" customHeight="1" x14ac:dyDescent="0.25">
      <c r="A189" s="162" t="s">
        <v>272</v>
      </c>
      <c r="B189" s="153">
        <v>902</v>
      </c>
      <c r="C189" s="154" t="s">
        <v>45</v>
      </c>
      <c r="D189" s="15" t="s">
        <v>50</v>
      </c>
      <c r="E189" s="154" t="s">
        <v>274</v>
      </c>
      <c r="F189" s="154"/>
      <c r="G189" s="158">
        <f t="shared" si="17"/>
        <v>1186.9000000000001</v>
      </c>
      <c r="H189" s="158">
        <f t="shared" si="17"/>
        <v>0</v>
      </c>
      <c r="I189" s="145">
        <f t="shared" si="17"/>
        <v>0</v>
      </c>
    </row>
    <row r="190" spans="1:9" s="146" customFormat="1" ht="46.5" customHeight="1" x14ac:dyDescent="0.25">
      <c r="A190" s="162" t="s">
        <v>273</v>
      </c>
      <c r="B190" s="153">
        <v>902</v>
      </c>
      <c r="C190" s="154" t="s">
        <v>45</v>
      </c>
      <c r="D190" s="15" t="s">
        <v>50</v>
      </c>
      <c r="E190" s="154" t="s">
        <v>275</v>
      </c>
      <c r="F190" s="154" t="s">
        <v>61</v>
      </c>
      <c r="G190" s="158">
        <f>1186.9</f>
        <v>1186.9000000000001</v>
      </c>
      <c r="H190" s="158">
        <v>0</v>
      </c>
      <c r="I190" s="145">
        <v>0</v>
      </c>
    </row>
    <row r="191" spans="1:9" s="146" customFormat="1" ht="46.5" customHeight="1" x14ac:dyDescent="0.25">
      <c r="A191" s="149" t="s">
        <v>288</v>
      </c>
      <c r="B191" s="153">
        <v>902</v>
      </c>
      <c r="C191" s="154" t="s">
        <v>45</v>
      </c>
      <c r="D191" s="15" t="s">
        <v>50</v>
      </c>
      <c r="E191" s="154" t="s">
        <v>289</v>
      </c>
      <c r="F191" s="154" t="s">
        <v>61</v>
      </c>
      <c r="G191" s="158">
        <f>3965.6</f>
        <v>3965.6</v>
      </c>
      <c r="H191" s="158">
        <v>0</v>
      </c>
      <c r="I191" s="145">
        <v>0</v>
      </c>
    </row>
    <row r="192" spans="1:9" ht="31.5" customHeight="1" x14ac:dyDescent="0.25">
      <c r="A192" s="40" t="s">
        <v>59</v>
      </c>
      <c r="B192" s="12">
        <v>902</v>
      </c>
      <c r="C192" s="15" t="s">
        <v>45</v>
      </c>
      <c r="D192" s="15" t="s">
        <v>50</v>
      </c>
      <c r="E192" s="15" t="s">
        <v>83</v>
      </c>
      <c r="F192" s="15"/>
      <c r="G192" s="89">
        <f>G194+G193</f>
        <v>200</v>
      </c>
      <c r="H192" s="89">
        <f>H194+H193</f>
        <v>300</v>
      </c>
      <c r="I192" s="77">
        <f>I194+I193</f>
        <v>300</v>
      </c>
    </row>
    <row r="193" spans="1:9" ht="31.5" customHeight="1" x14ac:dyDescent="0.25">
      <c r="A193" s="40" t="s">
        <v>127</v>
      </c>
      <c r="B193" s="12">
        <v>902</v>
      </c>
      <c r="C193" s="15" t="s">
        <v>45</v>
      </c>
      <c r="D193" s="15" t="s">
        <v>50</v>
      </c>
      <c r="E193" s="15" t="s">
        <v>128</v>
      </c>
      <c r="F193" s="15" t="s">
        <v>105</v>
      </c>
      <c r="G193" s="89">
        <v>100</v>
      </c>
      <c r="H193" s="89">
        <v>100</v>
      </c>
      <c r="I193" s="77">
        <v>100</v>
      </c>
    </row>
    <row r="194" spans="1:9" ht="31.5" customHeight="1" x14ac:dyDescent="0.25">
      <c r="A194" s="64" t="s">
        <v>67</v>
      </c>
      <c r="B194" s="12">
        <v>902</v>
      </c>
      <c r="C194" s="15" t="s">
        <v>45</v>
      </c>
      <c r="D194" s="15" t="s">
        <v>50</v>
      </c>
      <c r="E194" s="15" t="s">
        <v>84</v>
      </c>
      <c r="F194" s="15"/>
      <c r="G194" s="89">
        <f t="shared" ref="G194:I196" si="18">G195</f>
        <v>100</v>
      </c>
      <c r="H194" s="89">
        <f t="shared" si="18"/>
        <v>200</v>
      </c>
      <c r="I194" s="77">
        <f t="shared" si="18"/>
        <v>200</v>
      </c>
    </row>
    <row r="195" spans="1:9" ht="26.25" customHeight="1" x14ac:dyDescent="0.25">
      <c r="A195" s="40" t="s">
        <v>60</v>
      </c>
      <c r="B195" s="12">
        <v>902</v>
      </c>
      <c r="C195" s="15" t="s">
        <v>45</v>
      </c>
      <c r="D195" s="15" t="s">
        <v>50</v>
      </c>
      <c r="E195" s="15" t="s">
        <v>112</v>
      </c>
      <c r="F195" s="15"/>
      <c r="G195" s="89">
        <f t="shared" si="18"/>
        <v>100</v>
      </c>
      <c r="H195" s="89">
        <f t="shared" si="18"/>
        <v>200</v>
      </c>
      <c r="I195" s="77">
        <f t="shared" si="18"/>
        <v>200</v>
      </c>
    </row>
    <row r="196" spans="1:9" ht="31.5" customHeight="1" x14ac:dyDescent="0.25">
      <c r="A196" s="79" t="s">
        <v>4</v>
      </c>
      <c r="B196" s="12">
        <v>902</v>
      </c>
      <c r="C196" s="15" t="s">
        <v>45</v>
      </c>
      <c r="D196" s="27" t="s">
        <v>50</v>
      </c>
      <c r="E196" s="15" t="s">
        <v>119</v>
      </c>
      <c r="F196" s="27"/>
      <c r="G196" s="89">
        <f t="shared" si="18"/>
        <v>100</v>
      </c>
      <c r="H196" s="89">
        <f t="shared" si="18"/>
        <v>200</v>
      </c>
      <c r="I196" s="77">
        <f t="shared" si="18"/>
        <v>200</v>
      </c>
    </row>
    <row r="197" spans="1:9" ht="31.5" customHeight="1" x14ac:dyDescent="0.25">
      <c r="A197" s="63" t="s">
        <v>79</v>
      </c>
      <c r="B197" s="21">
        <v>902</v>
      </c>
      <c r="C197" s="51" t="s">
        <v>45</v>
      </c>
      <c r="D197" s="50" t="s">
        <v>50</v>
      </c>
      <c r="E197" s="51" t="s">
        <v>119</v>
      </c>
      <c r="F197" s="50" t="s">
        <v>61</v>
      </c>
      <c r="G197" s="86">
        <f>100</f>
        <v>100</v>
      </c>
      <c r="H197" s="86">
        <v>200</v>
      </c>
      <c r="I197" s="129">
        <v>200</v>
      </c>
    </row>
    <row r="198" spans="1:9" ht="31.5" customHeight="1" x14ac:dyDescent="0.25">
      <c r="A198" s="171" t="s">
        <v>293</v>
      </c>
      <c r="B198" s="138">
        <v>902</v>
      </c>
      <c r="C198" s="139" t="s">
        <v>294</v>
      </c>
      <c r="D198" s="139" t="s">
        <v>294</v>
      </c>
      <c r="E198" s="139"/>
      <c r="F198" s="139"/>
      <c r="G198" s="172">
        <f>G199</f>
        <v>218</v>
      </c>
      <c r="H198" s="172">
        <f>H199</f>
        <v>237.6</v>
      </c>
      <c r="I198" s="172">
        <f>I199</f>
        <v>259</v>
      </c>
    </row>
    <row r="199" spans="1:9" ht="45" customHeight="1" x14ac:dyDescent="0.25">
      <c r="A199" s="71" t="s">
        <v>191</v>
      </c>
      <c r="B199" s="12">
        <v>902</v>
      </c>
      <c r="C199" s="15" t="s">
        <v>294</v>
      </c>
      <c r="D199" s="15" t="s">
        <v>294</v>
      </c>
      <c r="E199" s="15" t="s">
        <v>190</v>
      </c>
      <c r="F199" s="15"/>
      <c r="G199" s="102">
        <f t="shared" ref="G199:I200" si="19">G200</f>
        <v>218</v>
      </c>
      <c r="H199" s="102">
        <f t="shared" si="19"/>
        <v>237.6</v>
      </c>
      <c r="I199" s="132">
        <f t="shared" si="19"/>
        <v>259</v>
      </c>
    </row>
    <row r="200" spans="1:9" ht="31.5" customHeight="1" x14ac:dyDescent="0.25">
      <c r="A200" s="71" t="s">
        <v>144</v>
      </c>
      <c r="B200" s="12">
        <v>902</v>
      </c>
      <c r="C200" s="15" t="s">
        <v>294</v>
      </c>
      <c r="D200" s="15" t="s">
        <v>294</v>
      </c>
      <c r="E200" s="15" t="s">
        <v>190</v>
      </c>
      <c r="F200" s="15"/>
      <c r="G200" s="102">
        <f t="shared" si="19"/>
        <v>218</v>
      </c>
      <c r="H200" s="102">
        <f t="shared" si="19"/>
        <v>237.6</v>
      </c>
      <c r="I200" s="132">
        <f t="shared" si="19"/>
        <v>259</v>
      </c>
    </row>
    <row r="201" spans="1:9" s="84" customFormat="1" ht="54.75" customHeight="1" x14ac:dyDescent="0.25">
      <c r="A201" s="76" t="s">
        <v>145</v>
      </c>
      <c r="B201" s="12">
        <v>902</v>
      </c>
      <c r="C201" s="15" t="s">
        <v>294</v>
      </c>
      <c r="D201" s="15" t="s">
        <v>294</v>
      </c>
      <c r="E201" s="15" t="s">
        <v>192</v>
      </c>
      <c r="F201" s="15" t="s">
        <v>122</v>
      </c>
      <c r="G201" s="83">
        <v>218</v>
      </c>
      <c r="H201" s="83">
        <v>237.6</v>
      </c>
      <c r="I201" s="82">
        <v>259</v>
      </c>
    </row>
    <row r="202" spans="1:9" ht="28.5" customHeight="1" thickBot="1" x14ac:dyDescent="0.3">
      <c r="A202" s="141" t="s">
        <v>37</v>
      </c>
      <c r="B202" s="47">
        <v>902</v>
      </c>
      <c r="C202" s="142" t="s">
        <v>52</v>
      </c>
      <c r="D202" s="143" t="s">
        <v>44</v>
      </c>
      <c r="E202" s="142" t="s">
        <v>23</v>
      </c>
      <c r="F202" s="143" t="s">
        <v>23</v>
      </c>
      <c r="G202" s="97">
        <f>G203</f>
        <v>17009.8</v>
      </c>
      <c r="H202" s="97">
        <f>H203</f>
        <v>17685.3</v>
      </c>
      <c r="I202" s="124">
        <f>I203</f>
        <v>17586.900000000001</v>
      </c>
    </row>
    <row r="203" spans="1:9" ht="24" customHeight="1" x14ac:dyDescent="0.25">
      <c r="A203" s="37" t="s">
        <v>22</v>
      </c>
      <c r="B203" s="11">
        <v>902</v>
      </c>
      <c r="C203" s="13" t="s">
        <v>52</v>
      </c>
      <c r="D203" s="14" t="s">
        <v>39</v>
      </c>
      <c r="E203" s="13" t="s">
        <v>23</v>
      </c>
      <c r="F203" s="14" t="s">
        <v>23</v>
      </c>
      <c r="G203" s="94">
        <f>G204+G213</f>
        <v>17009.8</v>
      </c>
      <c r="H203" s="94">
        <f>H204+H213</f>
        <v>17685.3</v>
      </c>
      <c r="I203" s="122">
        <f>I204</f>
        <v>17586.900000000001</v>
      </c>
    </row>
    <row r="204" spans="1:9" ht="78.75" customHeight="1" x14ac:dyDescent="0.25">
      <c r="A204" s="40" t="s">
        <v>165</v>
      </c>
      <c r="B204" s="20">
        <v>902</v>
      </c>
      <c r="C204" s="44" t="s">
        <v>52</v>
      </c>
      <c r="D204" s="45" t="s">
        <v>39</v>
      </c>
      <c r="E204" s="44" t="s">
        <v>92</v>
      </c>
      <c r="F204" s="45"/>
      <c r="G204" s="94">
        <f>G205+G211</f>
        <v>17009.8</v>
      </c>
      <c r="H204" s="94">
        <f>H205+H211</f>
        <v>17685.3</v>
      </c>
      <c r="I204" s="94">
        <f>I205+I211</f>
        <v>17586.900000000001</v>
      </c>
    </row>
    <row r="205" spans="1:9" ht="63" x14ac:dyDescent="0.25">
      <c r="A205" s="42" t="s">
        <v>255</v>
      </c>
      <c r="B205" s="12">
        <v>902</v>
      </c>
      <c r="C205" s="15" t="s">
        <v>52</v>
      </c>
      <c r="D205" s="15" t="s">
        <v>39</v>
      </c>
      <c r="E205" s="15" t="s">
        <v>254</v>
      </c>
      <c r="F205" s="15"/>
      <c r="G205" s="89">
        <f>G206+G207+G209+G210</f>
        <v>15770</v>
      </c>
      <c r="H205" s="89">
        <f>H206+H207+H209+H210</f>
        <v>16333.899999999998</v>
      </c>
      <c r="I205" s="89">
        <f>I206+I207+I209+I210</f>
        <v>16113.900000000001</v>
      </c>
    </row>
    <row r="206" spans="1:9" ht="31.5" x14ac:dyDescent="0.25">
      <c r="A206" s="71" t="s">
        <v>125</v>
      </c>
      <c r="B206" s="12">
        <v>902</v>
      </c>
      <c r="C206" s="15" t="s">
        <v>52</v>
      </c>
      <c r="D206" s="15" t="s">
        <v>39</v>
      </c>
      <c r="E206" s="15" t="s">
        <v>256</v>
      </c>
      <c r="F206" s="15" t="s">
        <v>122</v>
      </c>
      <c r="G206" s="89">
        <v>12040</v>
      </c>
      <c r="H206" s="89">
        <f>14331.3-1643.2</f>
        <v>12688.099999999999</v>
      </c>
      <c r="I206" s="77">
        <f>15949.2-3481.1</f>
        <v>12468.1</v>
      </c>
    </row>
    <row r="207" spans="1:9" ht="31.5" customHeight="1" x14ac:dyDescent="0.25">
      <c r="A207" s="161" t="s">
        <v>172</v>
      </c>
      <c r="B207" s="12">
        <v>902</v>
      </c>
      <c r="C207" s="15" t="s">
        <v>52</v>
      </c>
      <c r="D207" s="15" t="s">
        <v>39</v>
      </c>
      <c r="E207" s="15" t="s">
        <v>292</v>
      </c>
      <c r="F207" s="15"/>
      <c r="G207" s="82">
        <f>G208</f>
        <v>84.2</v>
      </c>
      <c r="H207" s="82">
        <f>H208</f>
        <v>0</v>
      </c>
      <c r="I207" s="82">
        <f>I208</f>
        <v>0</v>
      </c>
    </row>
    <row r="208" spans="1:9" ht="31.5" customHeight="1" x14ac:dyDescent="0.25">
      <c r="A208" s="63" t="s">
        <v>79</v>
      </c>
      <c r="B208" s="12">
        <v>902</v>
      </c>
      <c r="C208" s="15" t="s">
        <v>52</v>
      </c>
      <c r="D208" s="15" t="s">
        <v>39</v>
      </c>
      <c r="E208" s="15" t="s">
        <v>292</v>
      </c>
      <c r="F208" s="15" t="s">
        <v>61</v>
      </c>
      <c r="G208" s="82">
        <f>80+4.2</f>
        <v>84.2</v>
      </c>
      <c r="H208" s="82">
        <v>0</v>
      </c>
      <c r="I208" s="82">
        <v>0</v>
      </c>
    </row>
    <row r="209" spans="1:9" ht="47.25" x14ac:dyDescent="0.25">
      <c r="A209" s="162" t="s">
        <v>278</v>
      </c>
      <c r="B209" s="12">
        <v>902</v>
      </c>
      <c r="C209" s="15" t="s">
        <v>52</v>
      </c>
      <c r="D209" s="15" t="s">
        <v>39</v>
      </c>
      <c r="E209" s="159" t="s">
        <v>279</v>
      </c>
      <c r="F209" s="15" t="s">
        <v>122</v>
      </c>
      <c r="G209" s="89">
        <v>0</v>
      </c>
      <c r="H209" s="89">
        <v>0</v>
      </c>
      <c r="I209" s="77">
        <v>0</v>
      </c>
    </row>
    <row r="210" spans="1:9" s="84" customFormat="1" ht="40.5" customHeight="1" x14ac:dyDescent="0.25">
      <c r="A210" s="85" t="s">
        <v>124</v>
      </c>
      <c r="B210" s="12">
        <v>902</v>
      </c>
      <c r="C210" s="15" t="s">
        <v>52</v>
      </c>
      <c r="D210" s="15" t="s">
        <v>39</v>
      </c>
      <c r="E210" s="15" t="s">
        <v>257</v>
      </c>
      <c r="F210" s="15" t="s">
        <v>122</v>
      </c>
      <c r="G210" s="82">
        <v>3645.8</v>
      </c>
      <c r="H210" s="82">
        <v>3645.8</v>
      </c>
      <c r="I210" s="82">
        <v>3645.8</v>
      </c>
    </row>
    <row r="211" spans="1:9" ht="47.25" x14ac:dyDescent="0.25">
      <c r="A211" s="71" t="s">
        <v>260</v>
      </c>
      <c r="B211" s="20">
        <v>902</v>
      </c>
      <c r="C211" s="44" t="s">
        <v>52</v>
      </c>
      <c r="D211" s="45" t="s">
        <v>39</v>
      </c>
      <c r="E211" s="44" t="s">
        <v>258</v>
      </c>
      <c r="F211" s="45"/>
      <c r="G211" s="94">
        <f>G212</f>
        <v>1239.8</v>
      </c>
      <c r="H211" s="94">
        <f>H212</f>
        <v>1351.4</v>
      </c>
      <c r="I211" s="122">
        <f>I212</f>
        <v>1473</v>
      </c>
    </row>
    <row r="212" spans="1:9" s="84" customFormat="1" ht="66.75" customHeight="1" x14ac:dyDescent="0.25">
      <c r="A212" s="76" t="s">
        <v>123</v>
      </c>
      <c r="B212" s="12">
        <v>902</v>
      </c>
      <c r="C212" s="15" t="s">
        <v>52</v>
      </c>
      <c r="D212" s="15" t="s">
        <v>39</v>
      </c>
      <c r="E212" s="15" t="s">
        <v>259</v>
      </c>
      <c r="F212" s="15" t="s">
        <v>122</v>
      </c>
      <c r="G212" s="83">
        <v>1239.8</v>
      </c>
      <c r="H212" s="83">
        <v>1351.4</v>
      </c>
      <c r="I212" s="82">
        <v>1473</v>
      </c>
    </row>
    <row r="213" spans="1:9" s="84" customFormat="1" ht="78.75" hidden="1" customHeight="1" x14ac:dyDescent="0.25">
      <c r="A213" s="40" t="s">
        <v>162</v>
      </c>
      <c r="B213" s="16">
        <v>902</v>
      </c>
      <c r="C213" s="17" t="s">
        <v>52</v>
      </c>
      <c r="D213" s="31" t="s">
        <v>39</v>
      </c>
      <c r="E213" s="17" t="s">
        <v>91</v>
      </c>
      <c r="F213" s="31"/>
      <c r="G213" s="86">
        <f>G214</f>
        <v>0</v>
      </c>
      <c r="H213" s="86">
        <f>H214</f>
        <v>0</v>
      </c>
      <c r="I213" s="129">
        <f>I214</f>
        <v>0</v>
      </c>
    </row>
    <row r="214" spans="1:9" s="84" customFormat="1" ht="43.5" hidden="1" customHeight="1" x14ac:dyDescent="0.25">
      <c r="A214" s="160" t="s">
        <v>263</v>
      </c>
      <c r="B214" s="12">
        <v>902</v>
      </c>
      <c r="C214" s="15" t="s">
        <v>52</v>
      </c>
      <c r="D214" s="15" t="s">
        <v>39</v>
      </c>
      <c r="E214" s="159" t="s">
        <v>261</v>
      </c>
      <c r="F214" s="15"/>
      <c r="G214" s="82">
        <f>G215+G217</f>
        <v>0</v>
      </c>
      <c r="H214" s="82">
        <f>H215+H217</f>
        <v>0</v>
      </c>
      <c r="I214" s="82">
        <f>I216</f>
        <v>0</v>
      </c>
    </row>
    <row r="215" spans="1:9" s="84" customFormat="1" ht="30" hidden="1" customHeight="1" x14ac:dyDescent="0.25">
      <c r="A215" s="160" t="s">
        <v>168</v>
      </c>
      <c r="B215" s="12">
        <v>902</v>
      </c>
      <c r="C215" s="15" t="s">
        <v>52</v>
      </c>
      <c r="D215" s="15" t="s">
        <v>39</v>
      </c>
      <c r="E215" s="159" t="s">
        <v>262</v>
      </c>
      <c r="F215" s="15" t="s">
        <v>61</v>
      </c>
      <c r="G215" s="82">
        <v>0</v>
      </c>
      <c r="H215" s="82">
        <v>0</v>
      </c>
      <c r="I215" s="82">
        <v>0</v>
      </c>
    </row>
    <row r="216" spans="1:9" s="84" customFormat="1" ht="30" hidden="1" customHeight="1" x14ac:dyDescent="0.25">
      <c r="A216" s="70" t="s">
        <v>277</v>
      </c>
      <c r="B216" s="12">
        <v>902</v>
      </c>
      <c r="C216" s="15" t="s">
        <v>52</v>
      </c>
      <c r="D216" s="15" t="s">
        <v>39</v>
      </c>
      <c r="E216" s="159" t="s">
        <v>229</v>
      </c>
      <c r="F216" s="15"/>
      <c r="G216" s="82">
        <f>G217</f>
        <v>0</v>
      </c>
      <c r="H216" s="82">
        <f>H217</f>
        <v>0</v>
      </c>
      <c r="I216" s="82">
        <f>I217</f>
        <v>0</v>
      </c>
    </row>
    <row r="217" spans="1:9" s="84" customFormat="1" ht="30" hidden="1" customHeight="1" x14ac:dyDescent="0.25">
      <c r="A217" s="70" t="s">
        <v>79</v>
      </c>
      <c r="B217" s="12">
        <v>902</v>
      </c>
      <c r="C217" s="15" t="s">
        <v>52</v>
      </c>
      <c r="D217" s="15" t="s">
        <v>39</v>
      </c>
      <c r="E217" s="159" t="s">
        <v>229</v>
      </c>
      <c r="F217" s="15" t="s">
        <v>80</v>
      </c>
      <c r="G217" s="82">
        <v>0</v>
      </c>
      <c r="H217" s="82">
        <f>0</f>
        <v>0</v>
      </c>
      <c r="I217" s="82">
        <v>0</v>
      </c>
    </row>
    <row r="218" spans="1:9" ht="28.5" customHeight="1" thickBot="1" x14ac:dyDescent="0.3">
      <c r="A218" s="46" t="s">
        <v>25</v>
      </c>
      <c r="B218" s="47">
        <v>902</v>
      </c>
      <c r="C218" s="48" t="s">
        <v>43</v>
      </c>
      <c r="D218" s="49" t="s">
        <v>44</v>
      </c>
      <c r="E218" s="48" t="s">
        <v>23</v>
      </c>
      <c r="F218" s="48" t="s">
        <v>23</v>
      </c>
      <c r="G218" s="100">
        <f>G219+G224</f>
        <v>1673.9</v>
      </c>
      <c r="H218" s="100">
        <f>H219+H224</f>
        <v>1779.5</v>
      </c>
      <c r="I218" s="130">
        <f>I219+I224</f>
        <v>1894.7</v>
      </c>
    </row>
    <row r="219" spans="1:9" ht="29.25" customHeight="1" x14ac:dyDescent="0.25">
      <c r="A219" s="37" t="s">
        <v>21</v>
      </c>
      <c r="B219" s="11">
        <v>902</v>
      </c>
      <c r="C219" s="13" t="s">
        <v>43</v>
      </c>
      <c r="D219" s="14" t="s">
        <v>39</v>
      </c>
      <c r="E219" s="13" t="s">
        <v>23</v>
      </c>
      <c r="F219" s="14" t="s">
        <v>23</v>
      </c>
      <c r="G219" s="94">
        <f t="shared" ref="G219:I222" si="20">G220</f>
        <v>1173.9000000000001</v>
      </c>
      <c r="H219" s="94">
        <f t="shared" si="20"/>
        <v>1279.5</v>
      </c>
      <c r="I219" s="122">
        <f t="shared" si="20"/>
        <v>1394.7</v>
      </c>
    </row>
    <row r="220" spans="1:9" ht="82.5" customHeight="1" x14ac:dyDescent="0.25">
      <c r="A220" s="36" t="s">
        <v>163</v>
      </c>
      <c r="B220" s="12">
        <v>902</v>
      </c>
      <c r="C220" s="15" t="s">
        <v>43</v>
      </c>
      <c r="D220" s="27" t="s">
        <v>39</v>
      </c>
      <c r="E220" s="15" t="s">
        <v>93</v>
      </c>
      <c r="F220" s="27" t="s">
        <v>23</v>
      </c>
      <c r="G220" s="89">
        <f t="shared" si="20"/>
        <v>1173.9000000000001</v>
      </c>
      <c r="H220" s="89">
        <f t="shared" si="20"/>
        <v>1279.5</v>
      </c>
      <c r="I220" s="77">
        <f t="shared" si="20"/>
        <v>1394.7</v>
      </c>
    </row>
    <row r="221" spans="1:9" ht="37.5" customHeight="1" x14ac:dyDescent="0.25">
      <c r="A221" s="71" t="s">
        <v>265</v>
      </c>
      <c r="B221" s="12">
        <v>902</v>
      </c>
      <c r="C221" s="15" t="s">
        <v>43</v>
      </c>
      <c r="D221" s="27" t="s">
        <v>39</v>
      </c>
      <c r="E221" s="15" t="s">
        <v>264</v>
      </c>
      <c r="F221" s="27"/>
      <c r="G221" s="89">
        <f t="shared" si="20"/>
        <v>1173.9000000000001</v>
      </c>
      <c r="H221" s="89">
        <f t="shared" si="20"/>
        <v>1279.5</v>
      </c>
      <c r="I221" s="77">
        <f t="shared" si="20"/>
        <v>1394.7</v>
      </c>
    </row>
    <row r="222" spans="1:9" ht="37.5" customHeight="1" x14ac:dyDescent="0.25">
      <c r="A222" s="71" t="s">
        <v>101</v>
      </c>
      <c r="B222" s="12">
        <v>902</v>
      </c>
      <c r="C222" s="15" t="s">
        <v>43</v>
      </c>
      <c r="D222" s="27" t="s">
        <v>39</v>
      </c>
      <c r="E222" s="15" t="s">
        <v>266</v>
      </c>
      <c r="F222" s="27" t="s">
        <v>23</v>
      </c>
      <c r="G222" s="89">
        <f t="shared" si="20"/>
        <v>1173.9000000000001</v>
      </c>
      <c r="H222" s="89">
        <f t="shared" si="20"/>
        <v>1279.5</v>
      </c>
      <c r="I222" s="77">
        <f t="shared" si="20"/>
        <v>1394.7</v>
      </c>
    </row>
    <row r="223" spans="1:9" ht="31.5" customHeight="1" x14ac:dyDescent="0.25">
      <c r="A223" s="87" t="s">
        <v>72</v>
      </c>
      <c r="B223" s="12">
        <v>902</v>
      </c>
      <c r="C223" s="15" t="s">
        <v>43</v>
      </c>
      <c r="D223" s="15" t="s">
        <v>39</v>
      </c>
      <c r="E223" s="15" t="s">
        <v>266</v>
      </c>
      <c r="F223" s="15" t="s">
        <v>12</v>
      </c>
      <c r="G223" s="82">
        <v>1173.9000000000001</v>
      </c>
      <c r="H223" s="82">
        <v>1279.5</v>
      </c>
      <c r="I223" s="82">
        <v>1394.7</v>
      </c>
    </row>
    <row r="224" spans="1:9" ht="27" customHeight="1" thickBot="1" x14ac:dyDescent="0.3">
      <c r="A224" s="109" t="s">
        <v>19</v>
      </c>
      <c r="B224" s="110">
        <v>902</v>
      </c>
      <c r="C224" s="112" t="s">
        <v>43</v>
      </c>
      <c r="D224" s="111" t="s">
        <v>50</v>
      </c>
      <c r="E224" s="112" t="s">
        <v>23</v>
      </c>
      <c r="F224" s="111" t="s">
        <v>23</v>
      </c>
      <c r="G224" s="99">
        <f t="shared" ref="G224:I227" si="21">G225</f>
        <v>500</v>
      </c>
      <c r="H224" s="99">
        <f t="shared" si="21"/>
        <v>500</v>
      </c>
      <c r="I224" s="128">
        <f t="shared" si="21"/>
        <v>500</v>
      </c>
    </row>
    <row r="225" spans="1:9" ht="83.25" customHeight="1" x14ac:dyDescent="0.25">
      <c r="A225" s="36" t="s">
        <v>163</v>
      </c>
      <c r="B225" s="33">
        <v>902</v>
      </c>
      <c r="C225" s="52">
        <v>10</v>
      </c>
      <c r="D225" s="56" t="s">
        <v>50</v>
      </c>
      <c r="E225" s="69" t="s">
        <v>93</v>
      </c>
      <c r="F225" s="56"/>
      <c r="G225" s="94">
        <f t="shared" si="21"/>
        <v>500</v>
      </c>
      <c r="H225" s="94">
        <f t="shared" si="21"/>
        <v>500</v>
      </c>
      <c r="I225" s="122">
        <f t="shared" si="21"/>
        <v>500</v>
      </c>
    </row>
    <row r="226" spans="1:9" ht="50.25" customHeight="1" x14ac:dyDescent="0.25">
      <c r="A226" s="71" t="s">
        <v>268</v>
      </c>
      <c r="B226" s="33">
        <v>902</v>
      </c>
      <c r="C226" s="52" t="s">
        <v>43</v>
      </c>
      <c r="D226" s="56" t="s">
        <v>50</v>
      </c>
      <c r="E226" s="52" t="s">
        <v>267</v>
      </c>
      <c r="F226" s="56"/>
      <c r="G226" s="94">
        <f t="shared" si="21"/>
        <v>500</v>
      </c>
      <c r="H226" s="94">
        <f t="shared" si="21"/>
        <v>500</v>
      </c>
      <c r="I226" s="122">
        <f t="shared" si="21"/>
        <v>500</v>
      </c>
    </row>
    <row r="227" spans="1:9" ht="48" customHeight="1" x14ac:dyDescent="0.25">
      <c r="A227" s="87" t="s">
        <v>126</v>
      </c>
      <c r="B227" s="53">
        <v>902</v>
      </c>
      <c r="C227" s="54" t="s">
        <v>43</v>
      </c>
      <c r="D227" s="54" t="s">
        <v>50</v>
      </c>
      <c r="E227" s="54" t="s">
        <v>269</v>
      </c>
      <c r="F227" s="54" t="s">
        <v>154</v>
      </c>
      <c r="G227" s="83">
        <f t="shared" si="21"/>
        <v>500</v>
      </c>
      <c r="H227" s="83">
        <f t="shared" si="21"/>
        <v>500</v>
      </c>
      <c r="I227" s="82">
        <f t="shared" si="21"/>
        <v>500</v>
      </c>
    </row>
    <row r="228" spans="1:9" ht="34.5" customHeight="1" x14ac:dyDescent="0.25">
      <c r="A228" s="87" t="s">
        <v>155</v>
      </c>
      <c r="B228" s="53">
        <v>902</v>
      </c>
      <c r="C228" s="54" t="s">
        <v>43</v>
      </c>
      <c r="D228" s="54" t="s">
        <v>50</v>
      </c>
      <c r="E228" s="54" t="s">
        <v>269</v>
      </c>
      <c r="F228" s="54" t="s">
        <v>154</v>
      </c>
      <c r="G228" s="83">
        <v>500</v>
      </c>
      <c r="H228" s="83">
        <v>500</v>
      </c>
      <c r="I228" s="82">
        <v>500</v>
      </c>
    </row>
    <row r="229" spans="1:9" s="108" customFormat="1" ht="15.75" customHeight="1" x14ac:dyDescent="0.25">
      <c r="A229" s="113" t="s">
        <v>33</v>
      </c>
      <c r="B229" s="105">
        <v>902</v>
      </c>
      <c r="C229" s="106" t="s">
        <v>42</v>
      </c>
      <c r="D229" s="106" t="s">
        <v>44</v>
      </c>
      <c r="E229" s="106"/>
      <c r="F229" s="106"/>
      <c r="G229" s="114">
        <f t="shared" ref="G229:I230" si="22">G230</f>
        <v>2276.6</v>
      </c>
      <c r="H229" s="114">
        <f>H230+H235</f>
        <v>7734.4</v>
      </c>
      <c r="I229" s="114">
        <f>I230+I235</f>
        <v>5211.6000000000004</v>
      </c>
    </row>
    <row r="230" spans="1:9" ht="21.75" customHeight="1" x14ac:dyDescent="0.25">
      <c r="A230" s="38" t="s">
        <v>34</v>
      </c>
      <c r="B230" s="20">
        <v>902</v>
      </c>
      <c r="C230" s="44" t="s">
        <v>42</v>
      </c>
      <c r="D230" s="44" t="s">
        <v>39</v>
      </c>
      <c r="E230" s="13"/>
      <c r="F230" s="13"/>
      <c r="G230" s="101">
        <f t="shared" si="22"/>
        <v>2276.6</v>
      </c>
      <c r="H230" s="101">
        <f t="shared" si="22"/>
        <v>2644.9</v>
      </c>
      <c r="I230" s="131">
        <f t="shared" si="22"/>
        <v>2883</v>
      </c>
    </row>
    <row r="231" spans="1:9" ht="84" customHeight="1" x14ac:dyDescent="0.25">
      <c r="A231" s="40" t="s">
        <v>164</v>
      </c>
      <c r="B231" s="12">
        <v>902</v>
      </c>
      <c r="C231" s="15" t="s">
        <v>42</v>
      </c>
      <c r="D231" s="15" t="s">
        <v>39</v>
      </c>
      <c r="E231" s="15" t="s">
        <v>94</v>
      </c>
      <c r="F231" s="15"/>
      <c r="G231" s="102">
        <f>G233</f>
        <v>2276.6</v>
      </c>
      <c r="H231" s="102">
        <f>H233</f>
        <v>2644.9</v>
      </c>
      <c r="I231" s="132">
        <f>I232</f>
        <v>2883</v>
      </c>
    </row>
    <row r="232" spans="1:9" ht="39" customHeight="1" x14ac:dyDescent="0.25">
      <c r="A232" s="85" t="s">
        <v>188</v>
      </c>
      <c r="B232" s="12">
        <v>902</v>
      </c>
      <c r="C232" s="15" t="s">
        <v>42</v>
      </c>
      <c r="D232" s="15" t="s">
        <v>39</v>
      </c>
      <c r="E232" s="15" t="s">
        <v>183</v>
      </c>
      <c r="F232" s="15"/>
      <c r="G232" s="103">
        <f>G233</f>
        <v>2276.6</v>
      </c>
      <c r="H232" s="103">
        <f>H233</f>
        <v>2644.9</v>
      </c>
      <c r="I232" s="133">
        <f>I233</f>
        <v>2883</v>
      </c>
    </row>
    <row r="233" spans="1:9" ht="53.25" customHeight="1" x14ac:dyDescent="0.25">
      <c r="A233" s="80" t="s">
        <v>189</v>
      </c>
      <c r="B233" s="12">
        <v>902</v>
      </c>
      <c r="C233" s="15" t="s">
        <v>42</v>
      </c>
      <c r="D233" s="15" t="s">
        <v>39</v>
      </c>
      <c r="E233" s="15" t="s">
        <v>184</v>
      </c>
      <c r="F233" s="15"/>
      <c r="G233" s="103">
        <f>G234</f>
        <v>2276.6</v>
      </c>
      <c r="H233" s="103">
        <f>H234</f>
        <v>2644.9</v>
      </c>
      <c r="I233" s="133">
        <f>I234</f>
        <v>2883</v>
      </c>
    </row>
    <row r="234" spans="1:9" ht="31.5" customHeight="1" x14ac:dyDescent="0.25">
      <c r="A234" s="71" t="s">
        <v>143</v>
      </c>
      <c r="B234" s="12">
        <v>902</v>
      </c>
      <c r="C234" s="15" t="s">
        <v>42</v>
      </c>
      <c r="D234" s="15" t="s">
        <v>39</v>
      </c>
      <c r="E234" s="15" t="s">
        <v>185</v>
      </c>
      <c r="F234" s="15" t="s">
        <v>122</v>
      </c>
      <c r="G234" s="102">
        <v>2276.6</v>
      </c>
      <c r="H234" s="102">
        <v>2644.9</v>
      </c>
      <c r="I234" s="132">
        <v>2883</v>
      </c>
    </row>
    <row r="235" spans="1:9" ht="49.5" customHeight="1" x14ac:dyDescent="0.25">
      <c r="A235" s="113" t="s">
        <v>276</v>
      </c>
      <c r="B235" s="138">
        <v>902</v>
      </c>
      <c r="C235" s="139" t="s">
        <v>42</v>
      </c>
      <c r="D235" s="139" t="s">
        <v>46</v>
      </c>
      <c r="E235" s="139"/>
      <c r="F235" s="139"/>
      <c r="G235" s="114">
        <f t="shared" ref="G235:I238" si="23">G236</f>
        <v>0</v>
      </c>
      <c r="H235" s="114">
        <f t="shared" si="23"/>
        <v>5089.5</v>
      </c>
      <c r="I235" s="114">
        <f t="shared" si="23"/>
        <v>2328.6</v>
      </c>
    </row>
    <row r="236" spans="1:9" ht="80.25" customHeight="1" x14ac:dyDescent="0.25">
      <c r="A236" s="76" t="s">
        <v>164</v>
      </c>
      <c r="B236" s="12">
        <v>902</v>
      </c>
      <c r="C236" s="15" t="s">
        <v>42</v>
      </c>
      <c r="D236" s="15" t="s">
        <v>46</v>
      </c>
      <c r="E236" s="15" t="s">
        <v>94</v>
      </c>
      <c r="F236" s="15"/>
      <c r="G236" s="132">
        <f t="shared" si="23"/>
        <v>0</v>
      </c>
      <c r="H236" s="132">
        <f t="shared" si="23"/>
        <v>5089.5</v>
      </c>
      <c r="I236" s="132">
        <f t="shared" si="23"/>
        <v>2328.6</v>
      </c>
    </row>
    <row r="237" spans="1:9" ht="19.149999999999999" customHeight="1" x14ac:dyDescent="0.25">
      <c r="A237" s="76" t="s">
        <v>188</v>
      </c>
      <c r="B237" s="12">
        <v>902</v>
      </c>
      <c r="C237" s="15" t="s">
        <v>42</v>
      </c>
      <c r="D237" s="15" t="s">
        <v>46</v>
      </c>
      <c r="E237" s="15" t="s">
        <v>183</v>
      </c>
      <c r="F237" s="163"/>
      <c r="G237" s="132">
        <f t="shared" si="23"/>
        <v>0</v>
      </c>
      <c r="H237" s="132">
        <f t="shared" si="23"/>
        <v>5089.5</v>
      </c>
      <c r="I237" s="132">
        <f t="shared" si="23"/>
        <v>2328.6</v>
      </c>
    </row>
    <row r="238" spans="1:9" ht="66.75" customHeight="1" x14ac:dyDescent="0.25">
      <c r="A238" s="80" t="s">
        <v>189</v>
      </c>
      <c r="B238" s="12">
        <v>902</v>
      </c>
      <c r="C238" s="15" t="s">
        <v>42</v>
      </c>
      <c r="D238" s="15" t="s">
        <v>46</v>
      </c>
      <c r="E238" s="15" t="s">
        <v>184</v>
      </c>
      <c r="F238" s="163"/>
      <c r="G238" s="132">
        <f t="shared" si="23"/>
        <v>0</v>
      </c>
      <c r="H238" s="132">
        <f t="shared" si="23"/>
        <v>5089.5</v>
      </c>
      <c r="I238" s="132">
        <f t="shared" si="23"/>
        <v>2328.6</v>
      </c>
    </row>
    <row r="239" spans="1:9" ht="31.5" x14ac:dyDescent="0.25">
      <c r="A239" s="71" t="s">
        <v>186</v>
      </c>
      <c r="B239" s="12">
        <v>902</v>
      </c>
      <c r="C239" s="15" t="s">
        <v>42</v>
      </c>
      <c r="D239" s="15" t="s">
        <v>46</v>
      </c>
      <c r="E239" s="15" t="s">
        <v>187</v>
      </c>
      <c r="F239" s="163">
        <v>240</v>
      </c>
      <c r="G239" s="132">
        <v>0</v>
      </c>
      <c r="H239" s="132">
        <f>4275.2+814.3</f>
        <v>5089.5</v>
      </c>
      <c r="I239" s="132">
        <f>1979.3+349.3</f>
        <v>2328.6</v>
      </c>
    </row>
    <row r="240" spans="1:9" ht="15.75" x14ac:dyDescent="0.25">
      <c r="G240" s="59"/>
      <c r="H240" s="59"/>
      <c r="I240" s="59"/>
    </row>
    <row r="241" spans="7:9" ht="15.75" x14ac:dyDescent="0.25">
      <c r="G241" s="59"/>
      <c r="H241" s="59"/>
      <c r="I241" s="59"/>
    </row>
    <row r="242" spans="7: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58" orientation="portrait" verticalDpi="300" r:id="rId1"/>
  <headerFooter alignWithMargins="0"/>
  <rowBreaks count="2" manualBreakCount="2">
    <brk id="193" max="8" man="1"/>
    <brk id="21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2022-10-31T08:00:37Z</cp:lastPrinted>
  <dcterms:created xsi:type="dcterms:W3CDTF">2007-09-04T08:08:49Z</dcterms:created>
  <dcterms:modified xsi:type="dcterms:W3CDTF">2022-11-09T18:06:10Z</dcterms:modified>
</cp:coreProperties>
</file>