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Света\Downloads\"/>
    </mc:Choice>
  </mc:AlternateContent>
  <bookViews>
    <workbookView xWindow="0" yWindow="0" windowWidth="24000" windowHeight="9600" tabRatio="557"/>
  </bookViews>
  <sheets>
    <sheet name="пр10(2014)" sheetId="1" r:id="rId1"/>
  </sheets>
  <externalReferences>
    <externalReference r:id="rId2"/>
  </externalReferences>
  <definedNames>
    <definedName name="_xlnm.Print_Area" localSheetId="0">'пр10(2014)'!$A$1:$H$198</definedName>
    <definedName name="прил8">#REF!</definedName>
  </definedNames>
  <calcPr calcId="162913"/>
</workbook>
</file>

<file path=xl/calcChain.xml><?xml version="1.0" encoding="utf-8"?>
<calcChain xmlns="http://schemas.openxmlformats.org/spreadsheetml/2006/main">
  <c r="F23" i="1" l="1"/>
  <c r="F22" i="1" s="1"/>
  <c r="F21" i="1" s="1"/>
  <c r="F136" i="1"/>
  <c r="F196" i="1"/>
  <c r="F122" i="1"/>
  <c r="F182" i="1"/>
  <c r="F181" i="1"/>
  <c r="F180" i="1"/>
  <c r="F148" i="1"/>
  <c r="F146" i="1" s="1"/>
  <c r="F76" i="1"/>
  <c r="F75" i="1" s="1"/>
  <c r="F74" i="1" s="1"/>
  <c r="F66" i="1"/>
  <c r="F59" i="1"/>
  <c r="F47" i="1"/>
  <c r="F46" i="1"/>
  <c r="F45" i="1" s="1"/>
  <c r="F44" i="1" s="1"/>
  <c r="H89" i="1"/>
  <c r="H88" i="1"/>
  <c r="H59" i="1"/>
  <c r="F24" i="1"/>
  <c r="F185" i="1"/>
  <c r="F81" i="1"/>
  <c r="F80" i="1" s="1"/>
  <c r="F79" i="1" s="1"/>
  <c r="F78" i="1" s="1"/>
  <c r="F77" i="1" s="1"/>
  <c r="H16" i="1"/>
  <c r="H15" i="1"/>
  <c r="G16" i="1"/>
  <c r="G15" i="1"/>
  <c r="G14" i="1"/>
  <c r="H133" i="1"/>
  <c r="G133" i="1"/>
  <c r="F135" i="1"/>
  <c r="F134" i="1" s="1"/>
  <c r="F133" i="1" s="1"/>
  <c r="F152" i="1"/>
  <c r="F18" i="1"/>
  <c r="F143" i="1"/>
  <c r="F15" i="1"/>
  <c r="F13" i="1" s="1"/>
  <c r="F195" i="1"/>
  <c r="F194" i="1"/>
  <c r="F82" i="1"/>
  <c r="F65" i="1"/>
  <c r="F64" i="1" s="1"/>
  <c r="F63" i="1" s="1"/>
  <c r="F55" i="1"/>
  <c r="F34" i="1"/>
  <c r="F33" i="1"/>
  <c r="H25" i="1"/>
  <c r="G25" i="1"/>
  <c r="F25" i="1"/>
  <c r="G22" i="1"/>
  <c r="F37" i="1"/>
  <c r="F36" i="1" s="1"/>
  <c r="F84" i="1"/>
  <c r="F105" i="1"/>
  <c r="F68" i="1"/>
  <c r="F67" i="1"/>
  <c r="F193" i="1"/>
  <c r="F192" i="1" s="1"/>
  <c r="F187" i="1"/>
  <c r="F186" i="1" s="1"/>
  <c r="F86" i="1"/>
  <c r="F102" i="1"/>
  <c r="F104" i="1"/>
  <c r="G75" i="1"/>
  <c r="G74" i="1"/>
  <c r="H76" i="1"/>
  <c r="H75" i="1"/>
  <c r="H74" i="1" s="1"/>
  <c r="H22" i="1"/>
  <c r="H21" i="1"/>
  <c r="H152" i="1"/>
  <c r="G152" i="1"/>
  <c r="F190" i="1"/>
  <c r="F189" i="1" s="1"/>
  <c r="H192" i="1"/>
  <c r="G192" i="1"/>
  <c r="G99" i="1"/>
  <c r="F58" i="1"/>
  <c r="F57" i="1" s="1"/>
  <c r="G111" i="1"/>
  <c r="G110" i="1"/>
  <c r="G109" i="1" s="1"/>
  <c r="G108" i="1" s="1"/>
  <c r="G118" i="1"/>
  <c r="G117" i="1"/>
  <c r="G64" i="1"/>
  <c r="G63" i="1" s="1"/>
  <c r="G68" i="1"/>
  <c r="G67" i="1"/>
  <c r="H99" i="1"/>
  <c r="H98" i="1"/>
  <c r="G105" i="1"/>
  <c r="G98" i="1"/>
  <c r="H68" i="1"/>
  <c r="H67" i="1"/>
  <c r="H40" i="1"/>
  <c r="H39" i="1" s="1"/>
  <c r="G40" i="1"/>
  <c r="G39" i="1" s="1"/>
  <c r="F40" i="1"/>
  <c r="F39" i="1"/>
  <c r="F178" i="1"/>
  <c r="F177" i="1"/>
  <c r="F130" i="1"/>
  <c r="G88" i="1"/>
  <c r="F118" i="1"/>
  <c r="F117" i="1" s="1"/>
  <c r="F116" i="1" s="1"/>
  <c r="F88" i="1"/>
  <c r="H178" i="1"/>
  <c r="H177" i="1"/>
  <c r="G178" i="1"/>
  <c r="G177" i="1" s="1"/>
  <c r="H130" i="1"/>
  <c r="G130" i="1"/>
  <c r="G195" i="1"/>
  <c r="G194" i="1"/>
  <c r="G190" i="1"/>
  <c r="G189" i="1"/>
  <c r="G187" i="1"/>
  <c r="G186" i="1" s="1"/>
  <c r="G184" i="1"/>
  <c r="G183" i="1" s="1"/>
  <c r="G181" i="1"/>
  <c r="G180" i="1"/>
  <c r="G175" i="1"/>
  <c r="G174" i="1"/>
  <c r="G171" i="1"/>
  <c r="G170" i="1"/>
  <c r="G169" i="1" s="1"/>
  <c r="G167" i="1"/>
  <c r="G166" i="1"/>
  <c r="G165" i="1" s="1"/>
  <c r="G161" i="1"/>
  <c r="G160" i="1"/>
  <c r="G158" i="1"/>
  <c r="G157" i="1"/>
  <c r="G156" i="1" s="1"/>
  <c r="G149" i="1"/>
  <c r="G146" i="1"/>
  <c r="G143" i="1"/>
  <c r="G142" i="1" s="1"/>
  <c r="G140" i="1"/>
  <c r="G139" i="1" s="1"/>
  <c r="G128" i="1"/>
  <c r="G124" i="1" s="1"/>
  <c r="G123" i="1" s="1"/>
  <c r="G126" i="1"/>
  <c r="G125" i="1"/>
  <c r="G121" i="1"/>
  <c r="G120" i="1"/>
  <c r="G114" i="1"/>
  <c r="G113" i="1"/>
  <c r="G100" i="1"/>
  <c r="G96" i="1"/>
  <c r="G95" i="1"/>
  <c r="G93" i="1"/>
  <c r="G92" i="1"/>
  <c r="G91" i="1"/>
  <c r="G90" i="1" s="1"/>
  <c r="G82" i="1"/>
  <c r="G80" i="1"/>
  <c r="G79" i="1" s="1"/>
  <c r="G78" i="1" s="1"/>
  <c r="G77" i="1" s="1"/>
  <c r="G72" i="1"/>
  <c r="G71" i="1"/>
  <c r="G70" i="1"/>
  <c r="G61" i="1"/>
  <c r="G60" i="1"/>
  <c r="G58" i="1"/>
  <c r="G57" i="1"/>
  <c r="G54" i="1"/>
  <c r="G53" i="1"/>
  <c r="G52" i="1"/>
  <c r="G49" i="1"/>
  <c r="G48" i="1"/>
  <c r="G44" i="1" s="1"/>
  <c r="G46" i="1"/>
  <c r="G45" i="1"/>
  <c r="G34" i="1"/>
  <c r="G33" i="1"/>
  <c r="G31" i="1"/>
  <c r="G30" i="1"/>
  <c r="G19" i="1"/>
  <c r="F184" i="1"/>
  <c r="F183" i="1"/>
  <c r="F175" i="1"/>
  <c r="F174" i="1"/>
  <c r="F171" i="1"/>
  <c r="F170" i="1" s="1"/>
  <c r="F169" i="1" s="1"/>
  <c r="F167" i="1"/>
  <c r="F166" i="1"/>
  <c r="F165" i="1"/>
  <c r="F161" i="1"/>
  <c r="F160" i="1"/>
  <c r="F158" i="1"/>
  <c r="F157" i="1" s="1"/>
  <c r="F156" i="1" s="1"/>
  <c r="F149" i="1"/>
  <c r="F140" i="1"/>
  <c r="F139" i="1"/>
  <c r="F128" i="1"/>
  <c r="F126" i="1"/>
  <c r="F125" i="1"/>
  <c r="F124" i="1" s="1"/>
  <c r="F123" i="1" s="1"/>
  <c r="F121" i="1"/>
  <c r="F120" i="1"/>
  <c r="F114" i="1"/>
  <c r="F113" i="1" s="1"/>
  <c r="F111" i="1"/>
  <c r="F110" i="1"/>
  <c r="F109" i="1" s="1"/>
  <c r="F100" i="1"/>
  <c r="F96" i="1"/>
  <c r="F95" i="1" s="1"/>
  <c r="F93" i="1"/>
  <c r="F92" i="1"/>
  <c r="F91" i="1" s="1"/>
  <c r="F90" i="1" s="1"/>
  <c r="F72" i="1"/>
  <c r="F71" i="1" s="1"/>
  <c r="F70" i="1" s="1"/>
  <c r="F61" i="1"/>
  <c r="F60" i="1"/>
  <c r="F54" i="1"/>
  <c r="F53" i="1" s="1"/>
  <c r="F52" i="1" s="1"/>
  <c r="F49" i="1"/>
  <c r="F48" i="1" s="1"/>
  <c r="F31" i="1"/>
  <c r="F30" i="1" s="1"/>
  <c r="F29" i="1" s="1"/>
  <c r="F28" i="1" s="1"/>
  <c r="F19" i="1"/>
  <c r="H128" i="1"/>
  <c r="H96" i="1"/>
  <c r="H95" i="1"/>
  <c r="H195" i="1"/>
  <c r="H194" i="1" s="1"/>
  <c r="H190" i="1"/>
  <c r="H189" i="1" s="1"/>
  <c r="H187" i="1"/>
  <c r="H186" i="1"/>
  <c r="H184" i="1"/>
  <c r="H183" i="1"/>
  <c r="H181" i="1"/>
  <c r="H180" i="1" s="1"/>
  <c r="H175" i="1"/>
  <c r="H174" i="1" s="1"/>
  <c r="H171" i="1"/>
  <c r="H170" i="1"/>
  <c r="H169" i="1" s="1"/>
  <c r="H167" i="1"/>
  <c r="H166" i="1"/>
  <c r="H165" i="1" s="1"/>
  <c r="H161" i="1"/>
  <c r="H160" i="1" s="1"/>
  <c r="H156" i="1" s="1"/>
  <c r="H158" i="1"/>
  <c r="H157" i="1"/>
  <c r="H149" i="1"/>
  <c r="H146" i="1"/>
  <c r="H143" i="1"/>
  <c r="H142" i="1" s="1"/>
  <c r="H140" i="1"/>
  <c r="H139" i="1" s="1"/>
  <c r="H126" i="1"/>
  <c r="H125" i="1"/>
  <c r="H124" i="1" s="1"/>
  <c r="H123" i="1" s="1"/>
  <c r="H121" i="1"/>
  <c r="H120" i="1" s="1"/>
  <c r="H118" i="1"/>
  <c r="H117" i="1" s="1"/>
  <c r="H116" i="1" s="1"/>
  <c r="H108" i="1" s="1"/>
  <c r="H114" i="1"/>
  <c r="H113" i="1"/>
  <c r="H111" i="1"/>
  <c r="H110" i="1"/>
  <c r="H109" i="1"/>
  <c r="H100" i="1"/>
  <c r="H93" i="1"/>
  <c r="H92" i="1" s="1"/>
  <c r="H91" i="1" s="1"/>
  <c r="H90" i="1" s="1"/>
  <c r="H82" i="1"/>
  <c r="H80" i="1"/>
  <c r="H79" i="1"/>
  <c r="H78" i="1"/>
  <c r="H77" i="1" s="1"/>
  <c r="H72" i="1"/>
  <c r="H71" i="1" s="1"/>
  <c r="H64" i="1"/>
  <c r="H63" i="1"/>
  <c r="H61" i="1"/>
  <c r="H60" i="1"/>
  <c r="H56" i="1" s="1"/>
  <c r="H58" i="1"/>
  <c r="H57" i="1"/>
  <c r="H54" i="1"/>
  <c r="H53" i="1"/>
  <c r="H52" i="1"/>
  <c r="H49" i="1"/>
  <c r="H48" i="1"/>
  <c r="H46" i="1"/>
  <c r="H45" i="1" s="1"/>
  <c r="H44" i="1" s="1"/>
  <c r="H34" i="1"/>
  <c r="H33" i="1"/>
  <c r="H31" i="1"/>
  <c r="H30" i="1"/>
  <c r="H19" i="1"/>
  <c r="G21" i="1"/>
  <c r="F99" i="1"/>
  <c r="F98" i="1"/>
  <c r="G13" i="1"/>
  <c r="H13" i="1"/>
  <c r="H14" i="1"/>
  <c r="F142" i="1" l="1"/>
  <c r="H29" i="1"/>
  <c r="H28" i="1" s="1"/>
  <c r="H70" i="1"/>
  <c r="G29" i="1"/>
  <c r="G28" i="1" s="1"/>
  <c r="G43" i="1"/>
  <c r="F43" i="1"/>
  <c r="F108" i="1"/>
  <c r="G173" i="1"/>
  <c r="G138" i="1" s="1"/>
  <c r="G137" i="1" s="1"/>
  <c r="H43" i="1"/>
  <c r="H173" i="1"/>
  <c r="H138" i="1" s="1"/>
  <c r="H137" i="1" s="1"/>
  <c r="H12" i="1" s="1"/>
  <c r="F173" i="1"/>
  <c r="F138" i="1" s="1"/>
  <c r="F137" i="1" s="1"/>
  <c r="G56" i="1"/>
  <c r="F56" i="1"/>
  <c r="F14" i="1"/>
  <c r="F12" i="1" l="1"/>
  <c r="G12" i="1"/>
</calcChain>
</file>

<file path=xl/sharedStrings.xml><?xml version="1.0" encoding="utf-8"?>
<sst xmlns="http://schemas.openxmlformats.org/spreadsheetml/2006/main" count="630" uniqueCount="268">
  <si>
    <t xml:space="preserve">Мероприятия по привлечению лиц для уборки территории поселения и поддержания надлежащего санитарного состояния муниципальных мусоросборных площадок </t>
  </si>
  <si>
    <t xml:space="preserve">Мероприятия по сносу и утилизации деревьев, угрожающих жизни людей и системам жизнеобеспечения ЖКХ </t>
  </si>
  <si>
    <t>0440100000</t>
  </si>
  <si>
    <t>0440200000</t>
  </si>
  <si>
    <t>0500000000</t>
  </si>
  <si>
    <t xml:space="preserve">Ремонт автомобильных дорог общего пользования местного значения </t>
  </si>
  <si>
    <t>0600000000</t>
  </si>
  <si>
    <t>0700000000</t>
  </si>
  <si>
    <t>0800000000</t>
  </si>
  <si>
    <t>Мероприятия по проведению работ по обеспечению первичных мер пожарной безопасности</t>
  </si>
  <si>
    <t>Проведение превентивных мероприятий в области гражданской обороны и чрезвычайных ситуаций</t>
  </si>
  <si>
    <t xml:space="preserve">Мероприятия по профилактике экстремизма и терроризма на территории  Пениковского сельского поселения </t>
  </si>
  <si>
    <t>0900000000</t>
  </si>
  <si>
    <t xml:space="preserve">Мероприятия по оплате денежного вознаграждения старостам населенных пунктов  </t>
  </si>
  <si>
    <t>9000000000</t>
  </si>
  <si>
    <t>Благоустройство</t>
  </si>
  <si>
    <t>310</t>
  </si>
  <si>
    <t>Публичные нормативные социальные выплаты гражданам</t>
  </si>
  <si>
    <t>850</t>
  </si>
  <si>
    <t>120</t>
  </si>
  <si>
    <t>540</t>
  </si>
  <si>
    <t>Иные межбюджетные трансферты</t>
  </si>
  <si>
    <t>Осуществление отдельных государственных полномочий в рамках непрограммнвх направлений деятельности органов местного самоуправления</t>
  </si>
  <si>
    <t>Мобилизационная и вневойсковая подготовка</t>
  </si>
  <si>
    <t>УТВЕРЖДЕНО</t>
  </si>
  <si>
    <t>решением совета депутатов</t>
  </si>
  <si>
    <t>13</t>
  </si>
  <si>
    <t>Рз</t>
  </si>
  <si>
    <t>ПР</t>
  </si>
  <si>
    <t>10</t>
  </si>
  <si>
    <t>12</t>
  </si>
  <si>
    <t>11</t>
  </si>
  <si>
    <t>6</t>
  </si>
  <si>
    <t>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</si>
  <si>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Защита населения и территории отчрезвычайных ситуаций природного и техногенного характера, гражданская оборона</t>
  </si>
  <si>
    <t>Межбюджетные трансферты на передачу полномочий по исполнению бюджета и контролю за исполнением данного бюджета</t>
  </si>
  <si>
    <t xml:space="preserve">Уплата прочих налогов,сборов </t>
  </si>
  <si>
    <t>04</t>
  </si>
  <si>
    <t>05</t>
  </si>
  <si>
    <t>08</t>
  </si>
  <si>
    <t>09</t>
  </si>
  <si>
    <t>240</t>
  </si>
  <si>
    <t>Жилищное  хозяйство</t>
  </si>
  <si>
    <t xml:space="preserve">Реализация мероприятий в рамках полномочий органов местного самоуправления </t>
  </si>
  <si>
    <t>4</t>
  </si>
  <si>
    <t>5</t>
  </si>
  <si>
    <t>Функционирование законодательных(представительных) органов государственной власти и представительных органов муниципальных образований</t>
  </si>
  <si>
    <t>Другие общегосударственные вопросы</t>
  </si>
  <si>
    <t>Наименование</t>
  </si>
  <si>
    <t>01</t>
  </si>
  <si>
    <t>02</t>
  </si>
  <si>
    <t>03</t>
  </si>
  <si>
    <t>Обеспечение деятельности аппаратов органов местного самоуправления</t>
  </si>
  <si>
    <t>Обеспечение деятельности главы муниципального образования, главы местной администрации</t>
  </si>
  <si>
    <t>Межбюджетные трансферты муниципальным образованиям</t>
  </si>
  <si>
    <t xml:space="preserve"> </t>
  </si>
  <si>
    <t>Распределение бюджетных ассигнований</t>
  </si>
  <si>
    <t>ВР</t>
  </si>
  <si>
    <t>ЦСР</t>
  </si>
  <si>
    <t>2</t>
  </si>
  <si>
    <t>3</t>
  </si>
  <si>
    <t>Всего</t>
  </si>
  <si>
    <t>Коммунальное хозяйство</t>
  </si>
  <si>
    <t>Непрограммные направления деятельности органов местного самоуправления</t>
  </si>
  <si>
    <t>Реализация функций и полномочий  органов местного самоуправления в рамках непрограммных направлений деятельности</t>
  </si>
  <si>
    <t>Функционирование местных администраций</t>
  </si>
  <si>
    <t>Дорожное хозяйство (дорожные фонды)</t>
  </si>
  <si>
    <t>Другие вопросы в области национальной экономики</t>
  </si>
  <si>
    <t>410</t>
  </si>
  <si>
    <t>Иные закупки товаров, работ и услуг для обеспечения государственных(муниципальных) нужд</t>
  </si>
  <si>
    <t>Расходы на выплаты персоналу государственных (муниципальных) органов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</si>
  <si>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</si>
  <si>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Иные закупки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</si>
  <si>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муниципальных) нужд</t>
  </si>
  <si>
    <t>0100000000</t>
  </si>
  <si>
    <t>0200000000</t>
  </si>
  <si>
    <t>0300000000</t>
  </si>
  <si>
    <t>0400000000</t>
  </si>
  <si>
    <t>Мероприятия по модернизации, ремонту и поддержания в работоспособном состоянии уличного освещения</t>
  </si>
  <si>
    <t xml:space="preserve">Мероприятия по оплате электроэнергии уличного освещения </t>
  </si>
  <si>
    <t xml:space="preserve">Мероприятие по предупреждению и ликвидации последствий чрезвычайных ситуаций и стихийных бедствий природного и техногенного характера </t>
  </si>
  <si>
    <t xml:space="preserve">Мероприятия в области жилищного хозяйства по обеспечению начисления, сбора платы за соцнайм муниципального жилья </t>
  </si>
  <si>
    <t xml:space="preserve">Мероприятия по обеспечению  текущего ремонта и технического обслуживания газораспределительной сети </t>
  </si>
  <si>
    <t>Мероприятия по обеспечению  первичного пуска газа во вновь построенных  распределительных  газопроводах</t>
  </si>
  <si>
    <t xml:space="preserve">Мероприятия по благоустройству населенных пунктов </t>
  </si>
  <si>
    <t xml:space="preserve">Мероприятия в области жилищного хозяйства по обеспечению оплаты взносов на капитальный ремонт многоквартирных домов  </t>
  </si>
  <si>
    <t xml:space="preserve">Мероприятия по ликвидации несанкционированных свалок </t>
  </si>
  <si>
    <t>Мероприятия по закупке инвентаря и материальных запасов для проведения общественных субботников по уборке мусора и благоустройству территории Пениковского сельского поселения</t>
  </si>
  <si>
    <t>Доплаты к пенсиям за муниципальный стаж муниципальным служащим, замещавшим должности муниципальной службы</t>
  </si>
  <si>
    <t xml:space="preserve">Осуществление отдельных государственных полномочий Ленинградской области </t>
  </si>
  <si>
    <t>Проведение превентивных мероприятий в области пожарной безопасности</t>
  </si>
  <si>
    <t>Межбюджетные трансферты на передачу полномочий по осуществлению муниципального финансового контроля</t>
  </si>
  <si>
    <t>610</t>
  </si>
  <si>
    <t>Предоставление муниципальным бюджетным и автономным учреждениям субсидий на обеспечение деятельности домов культуры</t>
  </si>
  <si>
    <t>Предоставление муниципальным бюджетным и автономным учреждениям субсидий на обеспечение деятельности библиотек</t>
  </si>
  <si>
    <t>Мероприятия по обеспечению выплат стимулирующего характера работникам муниципальных учреждений культуры</t>
  </si>
  <si>
    <t>Материальная помощь и социальные выплаты гражданам проживающим на территории Пениковского поселения.</t>
  </si>
  <si>
    <t>Иные межбюджетные трансферты по передаче полномочий по организации ритуальных услуг и содержание мест захоронений</t>
  </si>
  <si>
    <t>Пенсионное обеспечение</t>
  </si>
  <si>
    <t>0440400000</t>
  </si>
  <si>
    <t>Предоставление муниципальным бюджетным и автономным учреждениям субсидий на развитие физической культуры и массового спорта на территории поселения</t>
  </si>
  <si>
    <t>Предоставление муниципальным бюджетным и автономным учреждениям субсидий на реализацию молодежной политики</t>
  </si>
  <si>
    <t xml:space="preserve">Мероприятия по замене внутриквартирных приборов учета потребляемых ресурсов  по договору соцнайма  </t>
  </si>
  <si>
    <t>Оценка состояния автомобильных дорог общего пользования местного значения</t>
  </si>
  <si>
    <t>Зимнее содержание  автомобильных дорог общего пользования местного значения</t>
  </si>
  <si>
    <t>Мероприятия по содержанию и оснащению элементами обустройства автомобильных дорог общего пользования местного значения</t>
  </si>
  <si>
    <t xml:space="preserve">Прочие расходы на приведение  в нормативное состояние автомобильных дорог общего пользования местного значения </t>
  </si>
  <si>
    <t xml:space="preserve">Подготовительные работы по проектированию и строительству  распределительного газопровода на территории поселения </t>
  </si>
  <si>
    <t>Мероприятия по оплате денежного вознаграждения председателю инициативной  комиссии</t>
  </si>
  <si>
    <t xml:space="preserve">Прочие расходы  в рамках полномочий органов местного самоуправления </t>
  </si>
  <si>
    <t>Резервные средства</t>
  </si>
  <si>
    <t>870</t>
  </si>
  <si>
    <t xml:space="preserve"> Мероприятия по проведению кадастровых работ для оформления земельных участков</t>
  </si>
  <si>
    <t>Пособия,компенсации ,социальные выплаты гражданам по публичным нормативным обязательствам</t>
  </si>
  <si>
    <t>Мероприятия по газификации муниципального имущества</t>
  </si>
  <si>
    <t>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"Устойчивое развитие территории муниципального образования Пениковское сельское поселение "</t>
  </si>
  <si>
    <t>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«Развитие на части территорий населенных пунктов и административном центре муниципального образования Пениковское сельское поселение иных форм местного самоуправления »</t>
  </si>
  <si>
    <t>Мероприятия по оплате коммунальных услуг муниципального фонда</t>
  </si>
  <si>
    <t xml:space="preserve">Мероприятия по созданию мест(площадок) накопления твердых коммунальных отходов в рамках государственной программы Ленинградской области " Охрана окружающей среды Ленинградской области" </t>
  </si>
  <si>
    <t>Мероприятия по строительству дома культуры с универсальным зрительным залом на 200 мест в д.Пеники</t>
  </si>
  <si>
    <t>Мероприятия по обеспечению комплексного развития сельских территорий</t>
  </si>
  <si>
    <t>Мероприятия на развитие общественной инфрастуктуры муниципального значения</t>
  </si>
  <si>
    <t>830</t>
  </si>
  <si>
    <t>Исполнение судебных актов</t>
  </si>
  <si>
    <t>Мероприятия по исполнению судебных актов Российской Федерации и мировых соглашений по возмещению вреда,причиненного в результате незаконных действий органов государственной власти, органов местного самоуправления либо должностных лиц этих органов, а также в результате деятельности учреждений.</t>
  </si>
  <si>
    <t>Мероприятия по дезинфекции, дезинсекции, дератизации и  уничтожению борщевика</t>
  </si>
  <si>
    <t>Установка и обустройство мусоросборных площадок на территории поселения</t>
  </si>
  <si>
    <t>Мероприятия по установке,обустройству и поддержанию в надлежащем состоянии общественных, спортивных, детских игровых площадок на  территории Пениковского сельского поселения "</t>
  </si>
  <si>
    <t>Содержание и организация деятельности аварийно-спасательных формирований</t>
  </si>
  <si>
    <t>(приложение 5)</t>
  </si>
  <si>
    <t>0140000000</t>
  </si>
  <si>
    <t>Комплекс процессных мероприятий</t>
  </si>
  <si>
    <t>0140100000</t>
  </si>
  <si>
    <t>0140101240</t>
  </si>
  <si>
    <t>01401S0360</t>
  </si>
  <si>
    <t>0140200000</t>
  </si>
  <si>
    <t>0140202240</t>
  </si>
  <si>
    <t>Комплекс процессных мероприятий "Развитие и совершенствование библиотеки Пениковского сельского поселения"</t>
  </si>
  <si>
    <t>Комплекс процессных мероприятий "Развитие физкультуры и спорта на территории муниципального образования Пениковское сельское поселение "</t>
  </si>
  <si>
    <t>0240100000</t>
  </si>
  <si>
    <t>0240103240</t>
  </si>
  <si>
    <t>0240200000</t>
  </si>
  <si>
    <t>0240201450</t>
  </si>
  <si>
    <t>0340100000</t>
  </si>
  <si>
    <t xml:space="preserve">Комплекс процессных  мероприятий " Обслуживание и ремонт муниципального жилого фонда Пениковского сельского поселения" </t>
  </si>
  <si>
    <t>0340101070</t>
  </si>
  <si>
    <t>0340101080</t>
  </si>
  <si>
    <t>0340101480</t>
  </si>
  <si>
    <t>0340101490</t>
  </si>
  <si>
    <t xml:space="preserve">Комплекс процессных мероприятий "Организация уличного освещения на территории муниципального образования Пениковссое сельское поселение" </t>
  </si>
  <si>
    <t>0440101090</t>
  </si>
  <si>
    <t>0440101110</t>
  </si>
  <si>
    <t xml:space="preserve">Комплекс процессных мероприятий "Проведение  комплекса мероприятий по дезинфекции,дезинсекции,дератизации и  уничтожению борщевика Сосновского на территории муниципального образования Пениковское сельское поселение" </t>
  </si>
  <si>
    <t>0440201460</t>
  </si>
  <si>
    <t>0440300000</t>
  </si>
  <si>
    <t xml:space="preserve">Комплекс процессных мероприятий "Организация сбора и вывоза мусора на территории муниципального образования Пениковское сельское поселение" </t>
  </si>
  <si>
    <t>0440301140</t>
  </si>
  <si>
    <t>0440301170</t>
  </si>
  <si>
    <t>0440301180</t>
  </si>
  <si>
    <t>044031190</t>
  </si>
  <si>
    <t>04403S4790</t>
  </si>
  <si>
    <t>0440401200</t>
  </si>
  <si>
    <t>0440401210</t>
  </si>
  <si>
    <t>0540100000</t>
  </si>
  <si>
    <t>Комплекс процессных мероприятий "Оценка,ремонт и содержание  автомобильных дорог  общего пользования местного значения"</t>
  </si>
  <si>
    <t>0640100000</t>
  </si>
  <si>
    <t>Комплекс процессных  мероприятий "Предоставление доплат к пенсии лицам, замещавшим должности муниципальной службы"</t>
  </si>
  <si>
    <t>0640101240</t>
  </si>
  <si>
    <t>0640200000</t>
  </si>
  <si>
    <t>0640201360</t>
  </si>
  <si>
    <t>0740100000</t>
  </si>
  <si>
    <t>Комплекс процессных мероприятий  " Строительство объектов инфраструктуры"</t>
  </si>
  <si>
    <t>0740101370</t>
  </si>
  <si>
    <t>07401S0200</t>
  </si>
  <si>
    <t>07401S0660</t>
  </si>
  <si>
    <t>0740101280</t>
  </si>
  <si>
    <t>Расходы на бюджетные инвестиции в объекты капитального строительства объектов газификации</t>
  </si>
  <si>
    <t xml:space="preserve"> Мероприятия   на   строительство,  реконструкцию, модернизацию объектов </t>
  </si>
  <si>
    <t>0740200000</t>
  </si>
  <si>
    <t>07402L5760</t>
  </si>
  <si>
    <t>0740201500</t>
  </si>
  <si>
    <t>Комплекс процессных мероприятий "Строительство дома культуры с универсальным зрительным залом на 200 мест в д.Пеники"</t>
  </si>
  <si>
    <t>0840100000</t>
  </si>
  <si>
    <t>Комплекс процессных мероприятий "Обеспечение первичных мер   пожарной безопасности в границах населенных пунктов Пениковского поселения "</t>
  </si>
  <si>
    <t>0840101290</t>
  </si>
  <si>
    <t>0840101300</t>
  </si>
  <si>
    <t>0840200000</t>
  </si>
  <si>
    <t>Комплекс процессных  мероприятий " Проведение превентивных мероприятий в области гражданской обороны,и чрезвычайных ситуаций и профилактике терроризма"</t>
  </si>
  <si>
    <t>0840201310</t>
  </si>
  <si>
    <t>0840201320</t>
  </si>
  <si>
    <t>Комплекс процессных мероприятий "Развитие на части территорий муниципального образованияч Пениковское сельское поселение иных форм местного самоуправления"</t>
  </si>
  <si>
    <t>0940100000</t>
  </si>
  <si>
    <t>0940101330</t>
  </si>
  <si>
    <t>0940101470</t>
  </si>
  <si>
    <t>0940200000</t>
  </si>
  <si>
    <t>Мероприятия по предупреждению и ликвидации последствий чрезвычайных ситуаций и стихийных бедствий природного и техногенного характера в рамках непрограммных направлений деятельности органов местного самоуправления</t>
  </si>
  <si>
    <t>Иные межбюджетные трансферты на осуществление мероприятий по развитию общественной инфраструктуры муниципального значения</t>
  </si>
  <si>
    <t>0140105020</t>
  </si>
  <si>
    <t>07</t>
  </si>
  <si>
    <t xml:space="preserve">Мероприятия по ремонту  и обслуживанию муниципального    фонда  </t>
  </si>
  <si>
    <t>Мероприятия на поддержку содействия трудовой адаптации и занятости молодежи</t>
  </si>
  <si>
    <t>Иные межбюджетные трансферты по передаче полномочий по теплоснабжению,водоснабжению и водоотведению</t>
  </si>
  <si>
    <t>Пениковского сельского поселения</t>
  </si>
  <si>
    <t>730</t>
  </si>
  <si>
    <t>Обслуживание государственного(муниципального) внутреннего долга</t>
  </si>
  <si>
    <t>2026год Сумма      (тысяч рублей)</t>
  </si>
  <si>
    <t>Муниципальная программа  Пениковского сельского поселения Ломоносовского муниципального района Ленинградской области "Развитие культуры в Пениковском сельском поселении"</t>
  </si>
  <si>
    <t>Комплекс процессных мероприятий "Создание условий для культурного развития и культурно-досуговой деятельности населения  Пениковского сельского поселения"</t>
  </si>
  <si>
    <t>Муниципальная программа  Пениковского сельского поселения Ломоносовского муниципального района Ленинградской области "Развитие физкультуры,  спорта и реализация молодежной политики  на территории Пениковского сельского поселения "</t>
  </si>
  <si>
    <t xml:space="preserve">Комплекс процессных  мероприятий "Создание условий для реализации молодежной политики на территории Пениковского сельского поселения" </t>
  </si>
  <si>
    <t>Муниципальная программа Пениковского сельского поселения Ломоносовского муниципального района Ленинградской области "Развитие жилищно-коммунального хозяйства, содержание и обслуживание муниципального фонда  Пениковского сельского поселения "</t>
  </si>
  <si>
    <t>Муниципальная программа Пениковского сельского поселения Ломоносовского муниципального района Ленинградской области "Благоустройство территорий и населенных пунктов Пениковского сельского поселения "</t>
  </si>
  <si>
    <t>04401S4840</t>
  </si>
  <si>
    <t>Комплекс процессных мероприятий "Строительство и ремонт рекреационных зон в населенных пунктах  на территории  Пениковского сельского поселения"</t>
  </si>
  <si>
    <t>Муниципальная программа Пениковского сельского поселения Ломоносовского муниципального района Ленинградской области "Развитие автомобильных дорог и повышение безопасности дорожного движения в Пениковском сельском поселении "</t>
  </si>
  <si>
    <t xml:space="preserve">Муниципальная программа  Пениковского сельского поселения  Ломоносовского муниципального района Ленинградской области "Социальная поддержка населения в  Пениковском сельском поселении" </t>
  </si>
  <si>
    <t>Комплекс процессных  мероприятий "Предоставление мер социальной поддержки отдельным категориям граждан в Пениковском сельском поселении""</t>
  </si>
  <si>
    <r>
      <t>Муниципальная программа  Пениковского сельского поселения  Ломоносовского муниципального района Ленинградской области «</t>
    </r>
    <r>
      <rPr>
        <sz val="12"/>
        <color indexed="8"/>
        <rFont val="Times New Roman"/>
        <family val="1"/>
        <charset val="204"/>
      </rPr>
      <t xml:space="preserve">Проведение превентивных мероприятий для повышения уровня </t>
    </r>
    <r>
      <rPr>
        <sz val="12"/>
        <rFont val="Times New Roman"/>
        <family val="1"/>
        <charset val="204"/>
      </rPr>
      <t>обеспечения безопасности жизнедеятельности населения</t>
    </r>
    <r>
      <rPr>
        <sz val="12"/>
        <color indexed="8"/>
        <rFont val="Times New Roman"/>
        <family val="1"/>
        <charset val="204"/>
      </rPr>
      <t xml:space="preserve"> на территории  Пениковского сельского поселения</t>
    </r>
    <r>
      <rPr>
        <sz val="12"/>
        <rFont val="Times New Roman"/>
        <family val="1"/>
        <charset val="204"/>
      </rPr>
      <t>»</t>
    </r>
  </si>
  <si>
    <t>Мероприятия  по содействию участия населения в осуществлении местного самоуправления в иных формах  на части территорий   Пениковского сельского поселения</t>
  </si>
  <si>
    <t>Мероприятия по проведению капитального ремонта спортивного объекта:спортивная площадка в д.Пеники</t>
  </si>
  <si>
    <t>Осуществление первичного воинского учета на территориях, где отсутствуют военные комиссариаты</t>
  </si>
  <si>
    <t>по целевым статьям (муниципальным программам Пениковского сельского поселения Ломоносовского муниципального района Ленинградской области и непрограммным направлениям деятельности), группам и подгруппам видов расходов классификации расходов бюджета,   по разделам и подразделам классификации расходов бюджета   на 2025 год и на плановый период 2026и 2027 годов</t>
  </si>
  <si>
    <t>2025 годСумма      (тысяч рублей)</t>
  </si>
  <si>
    <t>2027год Сумма      (тысяч рублей)</t>
  </si>
  <si>
    <t>02701S4060</t>
  </si>
  <si>
    <t>02402S4330</t>
  </si>
  <si>
    <t xml:space="preserve">Отраслевой проект </t>
  </si>
  <si>
    <t>Субсидии на ремонт автомобильных дорог  общего пользования местного значения</t>
  </si>
  <si>
    <t>09402S5130</t>
  </si>
  <si>
    <t>Комплекс процессных  мероприятий "Содействию развития   на части территорий Пениковского сельского поселения иных форм местного самоуправления для реализации областного закона от 16.02.2024г. №10-оз"</t>
  </si>
  <si>
    <t>9990000000</t>
  </si>
  <si>
    <t>9990100200</t>
  </si>
  <si>
    <t>9990100210</t>
  </si>
  <si>
    <t>9990100280</t>
  </si>
  <si>
    <t>9990105000</t>
  </si>
  <si>
    <t>9990105010</t>
  </si>
  <si>
    <t>9990105030</t>
  </si>
  <si>
    <t>9990105040</t>
  </si>
  <si>
    <t>9990105050</t>
  </si>
  <si>
    <t>9990150000</t>
  </si>
  <si>
    <t>9990151180</t>
  </si>
  <si>
    <t>9990170000</t>
  </si>
  <si>
    <t>9990171340</t>
  </si>
  <si>
    <t>9990180000</t>
  </si>
  <si>
    <t>9990180010</t>
  </si>
  <si>
    <t>9990180020</t>
  </si>
  <si>
    <t>9990180030</t>
  </si>
  <si>
    <t>9990180140</t>
  </si>
  <si>
    <t>9990180090</t>
  </si>
  <si>
    <t>9990180100</t>
  </si>
  <si>
    <t>9990180150</t>
  </si>
  <si>
    <t>9990180120</t>
  </si>
  <si>
    <t xml:space="preserve">Мероприятия по реализации программ формирования современной городской среды(благоустройство общественной территории "Парк Пихты") </t>
  </si>
  <si>
    <t>102F255550</t>
  </si>
  <si>
    <t>Муниципальная программа Пениковского сельского поселения Ломоносовского муниципального района Ленинградской области «Формирование комфортной городской среды на территории  Пениковского сельского поселения Ломоносовского муниципального района Ленинградской области »</t>
  </si>
  <si>
    <t>1000000000</t>
  </si>
  <si>
    <t>1020000000</t>
  </si>
  <si>
    <t>Региональный проект</t>
  </si>
  <si>
    <t>Региональный проект "Формирование комфортной городской среды"</t>
  </si>
  <si>
    <t>102F200000</t>
  </si>
  <si>
    <t>054019Д040</t>
  </si>
  <si>
    <t>054019Д050</t>
  </si>
  <si>
    <t>054019Д051</t>
  </si>
  <si>
    <t>054019Д052</t>
  </si>
  <si>
    <t>054019Д053</t>
  </si>
  <si>
    <t>0570100000</t>
  </si>
  <si>
    <t>05701SД140</t>
  </si>
  <si>
    <t>от 19.03.2025 №09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</si>
</sst>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_-* #,##0.00[$€-1]_-;\-* #,##0.00[$€-1]_-;_-* \-??[$€-1]_-"/>
    <numFmt numFmtId="173" formatCode="0.0"/>
  </numFmts>
  <fonts count="30" x14ac:knownFonts="1">
    <font>
      <sz val="10"/>
      <name val="MS Sans Serif"/>
      <family val="2"/>
      <charset val="204"/>
    </font>
    <font>
      <sz val="10"/>
      <name val="Arial Cyr"/>
      <family val="2"/>
      <charset val="204"/>
    </font>
    <font>
      <b/>
      <sz val="12"/>
      <color indexed="8"/>
      <name val="Arial Cyr"/>
      <family val="2"/>
      <charset val="204"/>
    </font>
    <font>
      <sz val="10"/>
      <color indexed="8"/>
      <name val="Arial Cyr"/>
      <family val="2"/>
      <charset val="204"/>
    </font>
    <font>
      <sz val="14"/>
      <name val="Arial Cyr"/>
      <family val="2"/>
      <charset val="204"/>
    </font>
    <font>
      <b/>
      <sz val="14"/>
      <color indexed="8"/>
      <name val="Arial Cyr"/>
      <family val="2"/>
      <charset val="204"/>
    </font>
    <font>
      <b/>
      <sz val="14"/>
      <name val="Arial Cyr"/>
      <family val="2"/>
      <charset val="204"/>
    </font>
    <font>
      <b/>
      <sz val="10"/>
      <name val="MS Sans Serif"/>
      <family val="2"/>
      <charset val="204"/>
    </font>
    <font>
      <sz val="12"/>
      <name val="MS Sans Serif"/>
      <family val="2"/>
      <charset val="204"/>
    </font>
    <font>
      <b/>
      <sz val="10"/>
      <name val="Arial Cyr"/>
      <family val="2"/>
      <charset val="204"/>
    </font>
    <font>
      <b/>
      <sz val="10"/>
      <color indexed="8"/>
      <name val="Arial Cyr"/>
      <family val="2"/>
      <charset val="204"/>
    </font>
    <font>
      <i/>
      <sz val="10"/>
      <name val="Arial Cyr"/>
      <family val="2"/>
      <charset val="204"/>
    </font>
    <font>
      <sz val="9"/>
      <color indexed="8"/>
      <name val="Arial Cyr"/>
      <family val="2"/>
      <charset val="204"/>
    </font>
    <font>
      <sz val="10"/>
      <color indexed="8"/>
      <name val="Arial"/>
      <family val="2"/>
      <charset val="204"/>
    </font>
    <font>
      <sz val="12"/>
      <name val="Arial Cyr"/>
      <family val="2"/>
      <charset val="204"/>
    </font>
    <font>
      <b/>
      <sz val="11"/>
      <color indexed="8"/>
      <name val="Arial Cyr"/>
      <family val="2"/>
      <charset val="204"/>
    </font>
    <font>
      <i/>
      <sz val="12"/>
      <name val="Arial Cyr"/>
      <family val="2"/>
      <charset val="204"/>
    </font>
    <font>
      <sz val="8"/>
      <name val="MS Sans Serif"/>
      <family val="2"/>
      <charset val="204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72" fontId="18" fillId="0" borderId="0" applyFill="0" applyBorder="0" applyAlignment="0" applyProtection="0"/>
    <xf numFmtId="0" fontId="1" fillId="0" borderId="0"/>
  </cellStyleXfs>
  <cellXfs count="139">
    <xf numFmtId="0" fontId="0" fillId="0" borderId="0" xfId="0"/>
    <xf numFmtId="0" fontId="1" fillId="0" borderId="0" xfId="2" applyFill="1" applyAlignment="1">
      <alignment shrinkToFit="1"/>
    </xf>
    <xf numFmtId="49" fontId="1" fillId="0" borderId="0" xfId="2" applyNumberFormat="1" applyFill="1"/>
    <xf numFmtId="0" fontId="1" fillId="0" borderId="0" xfId="2"/>
    <xf numFmtId="0" fontId="2" fillId="0" borderId="0" xfId="2" applyFont="1" applyFill="1" applyAlignment="1">
      <alignment horizontal="center" shrinkToFit="1"/>
    </xf>
    <xf numFmtId="0" fontId="1" fillId="0" borderId="0" xfId="2" applyFill="1" applyAlignment="1">
      <alignment horizontal="center" shrinkToFit="1"/>
    </xf>
    <xf numFmtId="0" fontId="4" fillId="0" borderId="0" xfId="2" applyFont="1"/>
    <xf numFmtId="0" fontId="0" fillId="0" borderId="0" xfId="0" applyFill="1" applyAlignment="1">
      <alignment horizontal="center"/>
    </xf>
    <xf numFmtId="0" fontId="5" fillId="0" borderId="0" xfId="2" applyFont="1" applyFill="1" applyAlignment="1">
      <alignment horizontal="center" shrinkToFit="1"/>
    </xf>
    <xf numFmtId="0" fontId="7" fillId="0" borderId="0" xfId="0" applyFont="1" applyFill="1" applyAlignment="1">
      <alignment horizontal="center"/>
    </xf>
    <xf numFmtId="0" fontId="6" fillId="0" borderId="0" xfId="2" applyFont="1"/>
    <xf numFmtId="49" fontId="5" fillId="0" borderId="0" xfId="2" applyNumberFormat="1" applyFont="1" applyFill="1" applyAlignment="1">
      <alignment horizontal="center"/>
    </xf>
    <xf numFmtId="0" fontId="9" fillId="0" borderId="0" xfId="2" applyFont="1"/>
    <xf numFmtId="0" fontId="11" fillId="0" borderId="0" xfId="2" applyFont="1"/>
    <xf numFmtId="49" fontId="3" fillId="0" borderId="0" xfId="2" applyNumberFormat="1" applyFont="1" applyFill="1" applyBorder="1" applyAlignment="1">
      <alignment horizontal="center"/>
    </xf>
    <xf numFmtId="0" fontId="9" fillId="0" borderId="0" xfId="2" applyFont="1" applyBorder="1"/>
    <xf numFmtId="0" fontId="14" fillId="0" borderId="0" xfId="2" applyFont="1" applyBorder="1"/>
    <xf numFmtId="0" fontId="1" fillId="0" borderId="0" xfId="2" applyFont="1" applyBorder="1"/>
    <xf numFmtId="49" fontId="10" fillId="0" borderId="0" xfId="2" applyNumberFormat="1" applyFont="1" applyFill="1" applyBorder="1" applyAlignment="1">
      <alignment horizontal="center"/>
    </xf>
    <xf numFmtId="0" fontId="16" fillId="0" borderId="0" xfId="2" applyFont="1" applyBorder="1"/>
    <xf numFmtId="0" fontId="12" fillId="0" borderId="0" xfId="2" applyFont="1" applyFill="1" applyBorder="1" applyAlignment="1">
      <alignment horizontal="left" shrinkToFit="1"/>
    </xf>
    <xf numFmtId="0" fontId="10" fillId="0" borderId="0" xfId="2" applyFont="1" applyFill="1" applyBorder="1" applyAlignment="1">
      <alignment horizontal="left" shrinkToFit="1"/>
    </xf>
    <xf numFmtId="0" fontId="3" fillId="0" borderId="0" xfId="2" applyFont="1" applyFill="1" applyBorder="1" applyAlignment="1">
      <alignment horizontal="left" shrinkToFit="1"/>
    </xf>
    <xf numFmtId="0" fontId="15" fillId="0" borderId="0" xfId="2" applyFont="1" applyFill="1" applyBorder="1" applyAlignment="1">
      <alignment horizontal="left" shrinkToFit="1"/>
    </xf>
    <xf numFmtId="49" fontId="15" fillId="0" borderId="0" xfId="2" applyNumberFormat="1" applyFont="1" applyFill="1" applyBorder="1" applyAlignment="1">
      <alignment horizontal="center"/>
    </xf>
    <xf numFmtId="0" fontId="1" fillId="0" borderId="0" xfId="2" applyFont="1" applyFill="1" applyBorder="1" applyAlignment="1">
      <alignment shrinkToFit="1"/>
    </xf>
    <xf numFmtId="49" fontId="1" fillId="0" borderId="0" xfId="2" applyNumberFormat="1" applyFont="1" applyFill="1" applyBorder="1"/>
    <xf numFmtId="49" fontId="1" fillId="0" borderId="0" xfId="2" applyNumberFormat="1" applyFill="1" applyBorder="1"/>
    <xf numFmtId="0" fontId="1" fillId="0" borderId="0" xfId="2" applyFill="1" applyBorder="1" applyAlignment="1">
      <alignment shrinkToFit="1"/>
    </xf>
    <xf numFmtId="0" fontId="1" fillId="0" borderId="0" xfId="2" applyBorder="1"/>
    <xf numFmtId="0" fontId="20" fillId="0" borderId="1" xfId="2" applyFont="1" applyFill="1" applyBorder="1" applyAlignment="1">
      <alignment horizontal="center" wrapText="1" shrinkToFit="1"/>
    </xf>
    <xf numFmtId="0" fontId="8" fillId="0" borderId="0" xfId="0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49" fontId="20" fillId="0" borderId="2" xfId="2" applyNumberFormat="1" applyFont="1" applyFill="1" applyBorder="1" applyAlignment="1">
      <alignment horizontal="center" wrapText="1"/>
    </xf>
    <xf numFmtId="49" fontId="20" fillId="0" borderId="3" xfId="2" applyNumberFormat="1" applyFont="1" applyFill="1" applyBorder="1" applyAlignment="1">
      <alignment horizontal="center" wrapText="1"/>
    </xf>
    <xf numFmtId="0" fontId="11" fillId="2" borderId="0" xfId="2" applyFont="1" applyFill="1"/>
    <xf numFmtId="49" fontId="19" fillId="0" borderId="0" xfId="0" applyNumberFormat="1" applyFont="1" applyFill="1" applyBorder="1" applyAlignment="1">
      <alignment horizontal="center" vertical="center" wrapText="1"/>
    </xf>
    <xf numFmtId="173" fontId="13" fillId="0" borderId="0" xfId="2" applyNumberFormat="1" applyFont="1" applyFill="1" applyBorder="1" applyAlignment="1">
      <alignment horizontal="center" vertical="center"/>
    </xf>
    <xf numFmtId="0" fontId="13" fillId="0" borderId="0" xfId="2" applyFont="1" applyFill="1" applyBorder="1" applyAlignment="1">
      <alignment horizontal="left" wrapText="1" shrinkToFit="1"/>
    </xf>
    <xf numFmtId="49" fontId="13" fillId="0" borderId="0" xfId="2" applyNumberFormat="1" applyFont="1" applyFill="1" applyBorder="1" applyAlignment="1">
      <alignment horizontal="center" vertical="center"/>
    </xf>
    <xf numFmtId="49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horizontal="left" wrapText="1"/>
    </xf>
    <xf numFmtId="49" fontId="20" fillId="0" borderId="4" xfId="2" applyNumberFormat="1" applyFont="1" applyFill="1" applyBorder="1" applyAlignment="1">
      <alignment horizontal="center" wrapText="1"/>
    </xf>
    <xf numFmtId="49" fontId="21" fillId="0" borderId="0" xfId="0" applyNumberFormat="1" applyFont="1" applyFill="1" applyBorder="1" applyAlignment="1">
      <alignment horizontal="center"/>
    </xf>
    <xf numFmtId="0" fontId="21" fillId="0" borderId="0" xfId="0" applyFont="1"/>
    <xf numFmtId="0" fontId="21" fillId="0" borderId="0" xfId="0" applyFont="1" applyFill="1" applyAlignment="1">
      <alignment horizontal="center"/>
    </xf>
    <xf numFmtId="0" fontId="25" fillId="0" borderId="5" xfId="2" applyFont="1" applyFill="1" applyBorder="1" applyAlignment="1">
      <alignment horizontal="center" wrapText="1" shrinkToFit="1"/>
    </xf>
    <xf numFmtId="49" fontId="25" fillId="0" borderId="2" xfId="2" applyNumberFormat="1" applyFont="1" applyFill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5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2" fontId="26" fillId="0" borderId="7" xfId="2" applyNumberFormat="1" applyFont="1" applyFill="1" applyBorder="1" applyAlignment="1">
      <alignment horizontal="left" wrapText="1" shrinkToFit="1"/>
    </xf>
    <xf numFmtId="49" fontId="26" fillId="0" borderId="7" xfId="2" applyNumberFormat="1" applyFont="1" applyFill="1" applyBorder="1" applyAlignment="1">
      <alignment horizontal="center" vertical="center"/>
    </xf>
    <xf numFmtId="49" fontId="27" fillId="0" borderId="8" xfId="2" applyNumberFormat="1" applyFont="1" applyFill="1" applyBorder="1" applyAlignment="1">
      <alignment horizontal="center" vertical="center"/>
    </xf>
    <xf numFmtId="49" fontId="27" fillId="0" borderId="9" xfId="2" applyNumberFormat="1" applyFont="1" applyFill="1" applyBorder="1" applyAlignment="1">
      <alignment horizontal="center" vertical="center"/>
    </xf>
    <xf numFmtId="49" fontId="26" fillId="0" borderId="8" xfId="2" applyNumberFormat="1" applyFont="1" applyFill="1" applyBorder="1" applyAlignment="1">
      <alignment horizontal="center" vertical="center"/>
    </xf>
    <xf numFmtId="49" fontId="26" fillId="0" borderId="9" xfId="2" applyNumberFormat="1" applyFont="1" applyFill="1" applyBorder="1" applyAlignment="1">
      <alignment horizontal="center" vertical="center"/>
    </xf>
    <xf numFmtId="49" fontId="23" fillId="0" borderId="8" xfId="0" applyNumberFormat="1" applyFont="1" applyFill="1" applyBorder="1" applyAlignment="1">
      <alignment horizontal="center" vertical="center" wrapText="1"/>
    </xf>
    <xf numFmtId="49" fontId="28" fillId="0" borderId="7" xfId="2" applyNumberFormat="1" applyFont="1" applyFill="1" applyBorder="1" applyAlignment="1">
      <alignment horizontal="center" vertical="center"/>
    </xf>
    <xf numFmtId="49" fontId="28" fillId="0" borderId="8" xfId="2" applyNumberFormat="1" applyFont="1" applyFill="1" applyBorder="1" applyAlignment="1">
      <alignment horizontal="center" vertical="center"/>
    </xf>
    <xf numFmtId="49" fontId="28" fillId="0" borderId="9" xfId="2" applyNumberFormat="1" applyFont="1" applyFill="1" applyBorder="1" applyAlignment="1">
      <alignment horizontal="center" vertical="center"/>
    </xf>
    <xf numFmtId="2" fontId="23" fillId="0" borderId="7" xfId="0" applyNumberFormat="1" applyFont="1" applyFill="1" applyBorder="1" applyAlignment="1">
      <alignment horizontal="left" wrapText="1"/>
    </xf>
    <xf numFmtId="0" fontId="22" fillId="0" borderId="8" xfId="2" applyFont="1" applyBorder="1" applyAlignment="1">
      <alignment horizontal="center" vertical="center"/>
    </xf>
    <xf numFmtId="0" fontId="22" fillId="0" borderId="9" xfId="2" applyFont="1" applyBorder="1" applyAlignment="1">
      <alignment horizontal="center" vertical="center"/>
    </xf>
    <xf numFmtId="0" fontId="23" fillId="0" borderId="7" xfId="0" applyFont="1" applyBorder="1" applyAlignment="1">
      <alignment wrapText="1"/>
    </xf>
    <xf numFmtId="49" fontId="23" fillId="0" borderId="9" xfId="0" applyNumberFormat="1" applyFont="1" applyFill="1" applyBorder="1" applyAlignment="1">
      <alignment horizontal="center" vertical="center" wrapText="1"/>
    </xf>
    <xf numFmtId="2" fontId="23" fillId="0" borderId="7" xfId="0" applyNumberFormat="1" applyFont="1" applyFill="1" applyBorder="1" applyAlignment="1">
      <alignment wrapText="1"/>
    </xf>
    <xf numFmtId="49" fontId="26" fillId="0" borderId="7" xfId="0" applyNumberFormat="1" applyFont="1" applyFill="1" applyBorder="1" applyAlignment="1">
      <alignment horizontal="center" vertical="center" wrapText="1"/>
    </xf>
    <xf numFmtId="49" fontId="26" fillId="0" borderId="10" xfId="2" applyNumberFormat="1" applyFont="1" applyFill="1" applyBorder="1" applyAlignment="1">
      <alignment horizontal="center" vertical="center"/>
    </xf>
    <xf numFmtId="0" fontId="26" fillId="0" borderId="7" xfId="2" applyFont="1" applyFill="1" applyBorder="1" applyAlignment="1">
      <alignment horizontal="left" wrapText="1" shrinkToFit="1"/>
    </xf>
    <xf numFmtId="49" fontId="28" fillId="3" borderId="7" xfId="2" applyNumberFormat="1" applyFont="1" applyFill="1" applyBorder="1" applyAlignment="1">
      <alignment horizontal="center" vertical="center"/>
    </xf>
    <xf numFmtId="49" fontId="28" fillId="3" borderId="8" xfId="2" applyNumberFormat="1" applyFont="1" applyFill="1" applyBorder="1" applyAlignment="1">
      <alignment horizontal="center" vertical="center"/>
    </xf>
    <xf numFmtId="49" fontId="28" fillId="3" borderId="9" xfId="2" applyNumberFormat="1" applyFont="1" applyFill="1" applyBorder="1" applyAlignment="1">
      <alignment horizontal="center" vertical="center"/>
    </xf>
    <xf numFmtId="49" fontId="20" fillId="0" borderId="11" xfId="2" applyNumberFormat="1" applyFont="1" applyFill="1" applyBorder="1" applyAlignment="1">
      <alignment horizontal="left" shrinkToFit="1"/>
    </xf>
    <xf numFmtId="0" fontId="26" fillId="0" borderId="7" xfId="0" applyFont="1" applyFill="1" applyBorder="1" applyAlignment="1">
      <alignment wrapText="1"/>
    </xf>
    <xf numFmtId="0" fontId="26" fillId="0" borderId="7" xfId="2" applyFont="1" applyFill="1" applyBorder="1" applyAlignment="1">
      <alignment horizontal="left" shrinkToFit="1"/>
    </xf>
    <xf numFmtId="0" fontId="26" fillId="0" borderId="7" xfId="0" applyFont="1" applyFill="1" applyBorder="1" applyAlignment="1">
      <alignment horizontal="left" wrapText="1"/>
    </xf>
    <xf numFmtId="0" fontId="28" fillId="3" borderId="7" xfId="2" applyFont="1" applyFill="1" applyBorder="1" applyAlignment="1">
      <alignment horizontal="left" wrapText="1" shrinkToFit="1"/>
    </xf>
    <xf numFmtId="0" fontId="23" fillId="0" borderId="8" xfId="2" applyFont="1" applyBorder="1" applyAlignment="1">
      <alignment horizontal="center" vertical="center"/>
    </xf>
    <xf numFmtId="49" fontId="23" fillId="0" borderId="8" xfId="2" applyNumberFormat="1" applyFont="1" applyBorder="1" applyAlignment="1">
      <alignment horizontal="center" vertical="center"/>
    </xf>
    <xf numFmtId="49" fontId="23" fillId="0" borderId="9" xfId="2" applyNumberFormat="1" applyFont="1" applyBorder="1" applyAlignment="1">
      <alignment horizontal="center" vertical="center"/>
    </xf>
    <xf numFmtId="0" fontId="26" fillId="0" borderId="12" xfId="0" applyFont="1" applyFill="1" applyBorder="1" applyAlignment="1">
      <alignment wrapText="1"/>
    </xf>
    <xf numFmtId="49" fontId="26" fillId="0" borderId="13" xfId="2" applyNumberFormat="1" applyFont="1" applyFill="1" applyBorder="1" applyAlignment="1">
      <alignment horizontal="center" vertical="center"/>
    </xf>
    <xf numFmtId="0" fontId="23" fillId="0" borderId="14" xfId="0" applyFont="1" applyBorder="1" applyAlignment="1">
      <alignment wrapText="1"/>
    </xf>
    <xf numFmtId="0" fontId="26" fillId="0" borderId="15" xfId="2" applyFont="1" applyFill="1" applyBorder="1" applyAlignment="1">
      <alignment horizontal="left" wrapText="1" shrinkToFit="1"/>
    </xf>
    <xf numFmtId="0" fontId="23" fillId="0" borderId="7" xfId="0" applyFont="1" applyBorder="1" applyAlignment="1">
      <alignment horizontal="justify" vertical="top" wrapText="1"/>
    </xf>
    <xf numFmtId="2" fontId="26" fillId="0" borderId="13" xfId="2" applyNumberFormat="1" applyFont="1" applyFill="1" applyBorder="1" applyAlignment="1">
      <alignment horizontal="left" wrapText="1" shrinkToFit="1"/>
    </xf>
    <xf numFmtId="2" fontId="26" fillId="0" borderId="7" xfId="2" applyNumberFormat="1" applyFont="1" applyFill="1" applyBorder="1" applyAlignment="1">
      <alignment horizontal="left" vertical="center" wrapText="1" shrinkToFit="1"/>
    </xf>
    <xf numFmtId="49" fontId="28" fillId="0" borderId="15" xfId="2" applyNumberFormat="1" applyFont="1" applyFill="1" applyBorder="1" applyAlignment="1">
      <alignment horizontal="center" vertical="center"/>
    </xf>
    <xf numFmtId="49" fontId="28" fillId="0" borderId="16" xfId="2" applyNumberFormat="1" applyFont="1" applyFill="1" applyBorder="1" applyAlignment="1">
      <alignment horizontal="center" vertical="center"/>
    </xf>
    <xf numFmtId="49" fontId="28" fillId="0" borderId="17" xfId="2" applyNumberFormat="1" applyFont="1" applyFill="1" applyBorder="1" applyAlignment="1">
      <alignment horizontal="center" vertical="center"/>
    </xf>
    <xf numFmtId="49" fontId="23" fillId="0" borderId="7" xfId="0" applyNumberFormat="1" applyFont="1" applyFill="1" applyBorder="1" applyAlignment="1">
      <alignment horizontal="center" vertical="center" wrapText="1"/>
    </xf>
    <xf numFmtId="0" fontId="16" fillId="0" borderId="0" xfId="2" applyFont="1" applyFill="1" applyBorder="1"/>
    <xf numFmtId="0" fontId="14" fillId="0" borderId="0" xfId="2" applyFont="1" applyFill="1" applyBorder="1"/>
    <xf numFmtId="0" fontId="26" fillId="0" borderId="7" xfId="2" applyNumberFormat="1" applyFont="1" applyFill="1" applyBorder="1" applyAlignment="1">
      <alignment horizontal="left" wrapText="1" shrinkToFit="1"/>
    </xf>
    <xf numFmtId="0" fontId="21" fillId="0" borderId="0" xfId="0" applyFont="1" applyAlignment="1">
      <alignment horizontal="center"/>
    </xf>
    <xf numFmtId="0" fontId="21" fillId="0" borderId="0" xfId="0" applyFont="1" applyAlignment="1"/>
    <xf numFmtId="49" fontId="25" fillId="0" borderId="0" xfId="2" applyNumberFormat="1" applyFont="1" applyFill="1" applyBorder="1" applyAlignment="1">
      <alignment horizontal="center" wrapText="1"/>
    </xf>
    <xf numFmtId="49" fontId="20" fillId="0" borderId="0" xfId="2" applyNumberFormat="1" applyFont="1" applyFill="1" applyBorder="1" applyAlignment="1">
      <alignment horizontal="center" wrapText="1"/>
    </xf>
    <xf numFmtId="173" fontId="28" fillId="0" borderId="0" xfId="2" applyNumberFormat="1" applyFont="1" applyFill="1" applyBorder="1" applyAlignment="1">
      <alignment horizontal="center" vertical="center"/>
    </xf>
    <xf numFmtId="173" fontId="26" fillId="0" borderId="0" xfId="2" applyNumberFormat="1" applyFont="1" applyFill="1" applyBorder="1" applyAlignment="1">
      <alignment horizontal="center" vertical="center"/>
    </xf>
    <xf numFmtId="173" fontId="28" fillId="3" borderId="0" xfId="2" applyNumberFormat="1" applyFont="1" applyFill="1" applyBorder="1" applyAlignment="1">
      <alignment horizontal="center" vertical="center"/>
    </xf>
    <xf numFmtId="173" fontId="26" fillId="3" borderId="0" xfId="2" applyNumberFormat="1" applyFont="1" applyFill="1" applyBorder="1" applyAlignment="1">
      <alignment horizontal="center" vertical="center"/>
    </xf>
    <xf numFmtId="49" fontId="25" fillId="0" borderId="5" xfId="2" applyNumberFormat="1" applyFont="1" applyFill="1" applyBorder="1" applyAlignment="1">
      <alignment horizontal="center" wrapText="1"/>
    </xf>
    <xf numFmtId="49" fontId="20" fillId="0" borderId="1" xfId="2" applyNumberFormat="1" applyFont="1" applyFill="1" applyBorder="1" applyAlignment="1">
      <alignment horizontal="center" wrapText="1"/>
    </xf>
    <xf numFmtId="173" fontId="28" fillId="0" borderId="18" xfId="2" applyNumberFormat="1" applyFont="1" applyFill="1" applyBorder="1" applyAlignment="1">
      <alignment horizontal="center" vertical="center"/>
    </xf>
    <xf numFmtId="173" fontId="28" fillId="0" borderId="12" xfId="2" applyNumberFormat="1" applyFont="1" applyFill="1" applyBorder="1" applyAlignment="1">
      <alignment horizontal="center" vertical="center"/>
    </xf>
    <xf numFmtId="173" fontId="26" fillId="0" borderId="12" xfId="2" applyNumberFormat="1" applyFont="1" applyFill="1" applyBorder="1" applyAlignment="1">
      <alignment horizontal="center" vertical="center"/>
    </xf>
    <xf numFmtId="173" fontId="28" fillId="3" borderId="12" xfId="2" applyNumberFormat="1" applyFont="1" applyFill="1" applyBorder="1" applyAlignment="1">
      <alignment horizontal="center" vertical="center"/>
    </xf>
    <xf numFmtId="173" fontId="26" fillId="3" borderId="12" xfId="2" applyNumberFormat="1" applyFont="1" applyFill="1" applyBorder="1" applyAlignment="1">
      <alignment horizontal="center" vertical="center"/>
    </xf>
    <xf numFmtId="173" fontId="26" fillId="0" borderId="8" xfId="2" applyNumberFormat="1" applyFont="1" applyFill="1" applyBorder="1" applyAlignment="1">
      <alignment horizontal="center" vertical="center"/>
    </xf>
    <xf numFmtId="49" fontId="25" fillId="0" borderId="19" xfId="2" applyNumberFormat="1" applyFont="1" applyFill="1" applyBorder="1" applyAlignment="1">
      <alignment horizontal="center" wrapText="1"/>
    </xf>
    <xf numFmtId="49" fontId="20" fillId="0" borderId="20" xfId="2" applyNumberFormat="1" applyFont="1" applyFill="1" applyBorder="1" applyAlignment="1">
      <alignment horizontal="center" wrapText="1"/>
    </xf>
    <xf numFmtId="173" fontId="28" fillId="0" borderId="21" xfId="2" applyNumberFormat="1" applyFont="1" applyFill="1" applyBorder="1" applyAlignment="1">
      <alignment horizontal="center" vertical="center"/>
    </xf>
    <xf numFmtId="173" fontId="26" fillId="0" borderId="21" xfId="2" applyNumberFormat="1" applyFont="1" applyFill="1" applyBorder="1" applyAlignment="1">
      <alignment horizontal="center" vertical="center"/>
    </xf>
    <xf numFmtId="173" fontId="28" fillId="3" borderId="21" xfId="2" applyNumberFormat="1" applyFont="1" applyFill="1" applyBorder="1" applyAlignment="1">
      <alignment horizontal="center" vertical="center"/>
    </xf>
    <xf numFmtId="173" fontId="26" fillId="0" borderId="7" xfId="2" applyNumberFormat="1" applyFont="1" applyFill="1" applyBorder="1" applyAlignment="1">
      <alignment horizontal="center" vertical="center"/>
    </xf>
    <xf numFmtId="2" fontId="23" fillId="4" borderId="7" xfId="0" applyNumberFormat="1" applyFont="1" applyFill="1" applyBorder="1" applyAlignment="1">
      <alignment horizontal="left" wrapText="1"/>
    </xf>
    <xf numFmtId="0" fontId="26" fillId="0" borderId="13" xfId="2" applyFont="1" applyFill="1" applyBorder="1" applyAlignment="1">
      <alignment horizontal="left" wrapText="1" shrinkToFit="1"/>
    </xf>
    <xf numFmtId="0" fontId="26" fillId="0" borderId="10" xfId="0" applyFont="1" applyFill="1" applyBorder="1" applyAlignment="1">
      <alignment wrapText="1"/>
    </xf>
    <xf numFmtId="2" fontId="26" fillId="4" borderId="7" xfId="2" applyNumberFormat="1" applyFont="1" applyFill="1" applyBorder="1" applyAlignment="1">
      <alignment horizontal="left" wrapText="1" shrinkToFit="1"/>
    </xf>
    <xf numFmtId="0" fontId="26" fillId="0" borderId="21" xfId="0" applyFont="1" applyFill="1" applyBorder="1" applyAlignment="1">
      <alignment horizontal="left" wrapText="1"/>
    </xf>
    <xf numFmtId="0" fontId="26" fillId="4" borderId="7" xfId="0" applyFont="1" applyFill="1" applyBorder="1" applyAlignment="1">
      <alignment wrapText="1"/>
    </xf>
    <xf numFmtId="0" fontId="29" fillId="4" borderId="0" xfId="0" applyFont="1" applyFill="1"/>
    <xf numFmtId="0" fontId="22" fillId="4" borderId="7" xfId="0" applyFont="1" applyFill="1" applyBorder="1" applyAlignment="1">
      <alignment wrapText="1"/>
    </xf>
    <xf numFmtId="49" fontId="22" fillId="0" borderId="8" xfId="0" applyNumberFormat="1" applyFont="1" applyFill="1" applyBorder="1" applyAlignment="1">
      <alignment horizontal="center" vertical="center" wrapText="1"/>
    </xf>
    <xf numFmtId="49" fontId="22" fillId="0" borderId="9" xfId="0" applyNumberFormat="1" applyFont="1" applyFill="1" applyBorder="1" applyAlignment="1">
      <alignment horizontal="center" vertical="center" wrapText="1"/>
    </xf>
    <xf numFmtId="49" fontId="23" fillId="4" borderId="7" xfId="0" applyNumberFormat="1" applyFont="1" applyFill="1" applyBorder="1" applyAlignment="1" applyProtection="1">
      <alignment horizontal="left" vertical="center" wrapText="1"/>
    </xf>
    <xf numFmtId="0" fontId="22" fillId="0" borderId="0" xfId="0" applyFont="1" applyFill="1" applyBorder="1" applyAlignment="1">
      <alignment horizontal="center" wrapText="1"/>
    </xf>
    <xf numFmtId="0" fontId="22" fillId="0" borderId="0" xfId="0" applyFont="1" applyAlignment="1">
      <alignment horizontal="center" wrapText="1"/>
    </xf>
    <xf numFmtId="0" fontId="2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3" fillId="0" borderId="0" xfId="0" applyFont="1" applyAlignment="1">
      <alignment horizontal="center" wrapText="1"/>
    </xf>
    <xf numFmtId="49" fontId="21" fillId="0" borderId="0" xfId="0" applyNumberFormat="1" applyFont="1" applyFill="1" applyBorder="1" applyAlignment="1">
      <alignment horizontal="right"/>
    </xf>
    <xf numFmtId="0" fontId="2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2" fillId="0" borderId="0" xfId="2" applyFont="1" applyFill="1" applyAlignment="1">
      <alignment horizontal="center" shrinkToFit="1"/>
    </xf>
    <xf numFmtId="0" fontId="22" fillId="0" borderId="0" xfId="0" applyFont="1" applyAlignment="1">
      <alignment horizontal="center"/>
    </xf>
  </cellXfs>
  <cellStyles count="3">
    <cellStyle name="Euro" xfId="1"/>
    <cellStyle name="Обычный" xfId="0" builtinId="0"/>
    <cellStyle name="Обычный_ИзмПрил 3-4-2006-н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PENIKI\share\&#1041;&#1091;&#1093;&#1075;&#1072;&#1083;&#1090;&#1077;&#1088;&#1080;&#1103;\&#1055;&#1088;&#1086;&#1077;&#1082;&#1090;&#1099;%20&#1073;&#1102;&#1076;&#1078;&#1077;&#1090;&#1086;&#1074;\&#1055;&#1088;&#1086;&#1077;&#1082;&#1090;%20&#1073;&#1102;&#1076;&#1078;&#1077;&#1090;&#1072;%20&#1085;&#1072;%202015-2017%20(2014&#1075;.)\&#1050;&#1085;&#1080;&#1075;&#1072;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олучатели с 2005годом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G1237"/>
  <sheetViews>
    <sheetView tabSelected="1" view="pageBreakPreview" zoomScaleNormal="100" zoomScaleSheetLayoutView="100" workbookViewId="0">
      <pane xSplit="6" ySplit="11" topLeftCell="G12" activePane="bottomRight" state="frozen"/>
      <selection pane="topRight" activeCell="I1" sqref="I1"/>
      <selection pane="bottomLeft" activeCell="A18" sqref="A18"/>
      <selection pane="bottomRight" activeCell="D4" sqref="D4:H4"/>
    </sheetView>
  </sheetViews>
  <sheetFormatPr defaultColWidth="8.7109375" defaultRowHeight="12.75" x14ac:dyDescent="0.2"/>
  <cols>
    <col min="1" max="1" width="69" style="1" customWidth="1"/>
    <col min="2" max="2" width="12.85546875" style="2" customWidth="1"/>
    <col min="3" max="3" width="5.7109375" style="2" customWidth="1"/>
    <col min="4" max="5" width="8.140625" style="2" customWidth="1"/>
    <col min="6" max="10" width="12.85546875" style="2" customWidth="1"/>
    <col min="11" max="16384" width="8.7109375" style="3"/>
  </cols>
  <sheetData>
    <row r="1" spans="1:14" ht="17.25" customHeight="1" x14ac:dyDescent="0.25">
      <c r="A1" s="4" t="s">
        <v>55</v>
      </c>
      <c r="B1" s="32"/>
      <c r="C1" s="44"/>
      <c r="D1" s="134" t="s">
        <v>24</v>
      </c>
      <c r="E1" s="135"/>
      <c r="F1" s="135"/>
      <c r="G1" s="136"/>
      <c r="H1" s="136"/>
      <c r="I1" s="96"/>
      <c r="J1" s="96"/>
    </row>
    <row r="2" spans="1:14" ht="11.25" customHeight="1" x14ac:dyDescent="0.25">
      <c r="A2" s="4"/>
      <c r="B2" s="32"/>
      <c r="C2" s="44"/>
      <c r="D2" s="134" t="s">
        <v>25</v>
      </c>
      <c r="E2" s="135"/>
      <c r="F2" s="135"/>
      <c r="G2" s="136"/>
      <c r="H2" s="136"/>
      <c r="I2" s="96"/>
      <c r="J2" s="96"/>
    </row>
    <row r="3" spans="1:14" ht="13.5" customHeight="1" x14ac:dyDescent="0.25">
      <c r="A3" s="4"/>
      <c r="B3"/>
      <c r="C3" s="134" t="s">
        <v>202</v>
      </c>
      <c r="D3" s="135"/>
      <c r="E3" s="135"/>
      <c r="F3" s="135"/>
      <c r="G3" s="136"/>
      <c r="H3" s="136"/>
      <c r="I3" s="97"/>
      <c r="J3" s="97"/>
    </row>
    <row r="4" spans="1:14" ht="14.25" customHeight="1" x14ac:dyDescent="0.2">
      <c r="A4" s="5"/>
      <c r="B4"/>
      <c r="C4" s="45"/>
      <c r="D4" s="134" t="s">
        <v>267</v>
      </c>
      <c r="E4" s="135"/>
      <c r="F4" s="135"/>
      <c r="G4" s="136"/>
      <c r="H4" s="136"/>
      <c r="I4" s="96"/>
      <c r="J4" s="96"/>
    </row>
    <row r="5" spans="1:14" s="6" customFormat="1" ht="15" customHeight="1" x14ac:dyDescent="0.25">
      <c r="A5" s="8"/>
      <c r="B5" s="7"/>
      <c r="C5" s="46"/>
      <c r="D5" s="134" t="s">
        <v>129</v>
      </c>
      <c r="E5" s="135"/>
      <c r="F5" s="135"/>
      <c r="G5" s="136"/>
      <c r="H5" s="136"/>
      <c r="I5" s="96"/>
      <c r="J5" s="96"/>
    </row>
    <row r="6" spans="1:14" s="10" customFormat="1" ht="15" customHeight="1" x14ac:dyDescent="0.25">
      <c r="A6" s="137" t="s">
        <v>56</v>
      </c>
      <c r="B6" s="138"/>
      <c r="C6" s="138"/>
      <c r="D6" s="131"/>
      <c r="E6" s="131"/>
      <c r="F6" s="132"/>
      <c r="G6" s="132"/>
      <c r="H6" s="132"/>
      <c r="I6" s="9"/>
      <c r="J6" s="9"/>
    </row>
    <row r="7" spans="1:14" s="6" customFormat="1" ht="45.75" customHeight="1" x14ac:dyDescent="0.25">
      <c r="A7" s="129" t="s">
        <v>221</v>
      </c>
      <c r="B7" s="130"/>
      <c r="C7" s="130"/>
      <c r="D7" s="131"/>
      <c r="E7" s="131"/>
      <c r="F7" s="132"/>
      <c r="G7" s="132"/>
      <c r="H7" s="132"/>
      <c r="I7" s="11"/>
      <c r="J7" s="11"/>
    </row>
    <row r="8" spans="1:14" s="6" customFormat="1" ht="36.75" customHeight="1" x14ac:dyDescent="0.25">
      <c r="A8" s="133"/>
      <c r="B8" s="133"/>
      <c r="C8" s="133"/>
      <c r="D8" s="131"/>
      <c r="E8" s="131"/>
      <c r="F8" s="132"/>
      <c r="G8" s="132"/>
      <c r="H8" s="132"/>
      <c r="I8" s="11"/>
      <c r="J8" s="11"/>
    </row>
    <row r="9" spans="1:14" s="6" customFormat="1" ht="6.75" customHeight="1" thickBot="1" x14ac:dyDescent="0.3">
      <c r="B9" s="31"/>
      <c r="C9" s="11"/>
      <c r="D9" s="11"/>
      <c r="E9" s="11"/>
      <c r="F9" s="11"/>
      <c r="G9" s="11"/>
      <c r="H9" s="11"/>
      <c r="I9" s="11"/>
      <c r="J9" s="11"/>
    </row>
    <row r="10" spans="1:14" ht="51.75" customHeight="1" thickBot="1" x14ac:dyDescent="0.25">
      <c r="A10" s="47" t="s">
        <v>48</v>
      </c>
      <c r="B10" s="48" t="s">
        <v>58</v>
      </c>
      <c r="C10" s="49" t="s">
        <v>57</v>
      </c>
      <c r="D10" s="50" t="s">
        <v>27</v>
      </c>
      <c r="E10" s="51" t="s">
        <v>28</v>
      </c>
      <c r="F10" s="104" t="s">
        <v>222</v>
      </c>
      <c r="G10" s="112" t="s">
        <v>205</v>
      </c>
      <c r="H10" s="112" t="s">
        <v>223</v>
      </c>
      <c r="I10" s="98"/>
      <c r="J10" s="98"/>
      <c r="K10" s="29"/>
      <c r="L10" s="29"/>
      <c r="M10" s="29"/>
      <c r="N10" s="29"/>
    </row>
    <row r="11" spans="1:14" ht="15.6" customHeight="1" thickBot="1" x14ac:dyDescent="0.25">
      <c r="A11" s="30">
        <v>1</v>
      </c>
      <c r="B11" s="33" t="s">
        <v>59</v>
      </c>
      <c r="C11" s="33" t="s">
        <v>60</v>
      </c>
      <c r="D11" s="34" t="s">
        <v>44</v>
      </c>
      <c r="E11" s="43" t="s">
        <v>45</v>
      </c>
      <c r="F11" s="105" t="s">
        <v>32</v>
      </c>
      <c r="G11" s="113" t="s">
        <v>32</v>
      </c>
      <c r="H11" s="113" t="s">
        <v>32</v>
      </c>
      <c r="I11" s="99"/>
      <c r="J11" s="99"/>
      <c r="K11" s="29"/>
      <c r="L11" s="29"/>
      <c r="M11" s="29"/>
      <c r="N11" s="29"/>
    </row>
    <row r="12" spans="1:14" s="12" customFormat="1" ht="21.75" customHeight="1" x14ac:dyDescent="0.2">
      <c r="A12" s="74" t="s">
        <v>61</v>
      </c>
      <c r="B12" s="89"/>
      <c r="C12" s="90"/>
      <c r="D12" s="90"/>
      <c r="E12" s="91"/>
      <c r="F12" s="106">
        <f>F13+F21+F28+F43+F77+F90+F108+F123+F137+F133</f>
        <v>100220.8</v>
      </c>
      <c r="G12" s="106">
        <f>G13+G21+G28+G43+G77+G90+G108+G123+G137</f>
        <v>69722.399999999994</v>
      </c>
      <c r="H12" s="106">
        <f>H13+H21+H28+H43+H77+H90+H108+H123+H137</f>
        <v>72201.8</v>
      </c>
      <c r="I12" s="100"/>
      <c r="J12" s="100"/>
      <c r="K12" s="15"/>
      <c r="L12" s="15"/>
      <c r="M12" s="15"/>
      <c r="N12" s="15"/>
    </row>
    <row r="13" spans="1:14" s="19" customFormat="1" ht="79.5" customHeight="1" x14ac:dyDescent="0.25">
      <c r="A13" s="70" t="s">
        <v>206</v>
      </c>
      <c r="B13" s="59" t="s">
        <v>74</v>
      </c>
      <c r="C13" s="60"/>
      <c r="D13" s="60"/>
      <c r="E13" s="61"/>
      <c r="F13" s="107">
        <f>F15+F19</f>
        <v>18807.5</v>
      </c>
      <c r="G13" s="107">
        <f>G15+G19</f>
        <v>17640.599999999999</v>
      </c>
      <c r="H13" s="107">
        <f>H15+H19</f>
        <v>16277.4</v>
      </c>
      <c r="I13" s="100"/>
      <c r="J13" s="100"/>
    </row>
    <row r="14" spans="1:14" s="19" customFormat="1" ht="39.75" customHeight="1" x14ac:dyDescent="0.25">
      <c r="A14" s="70" t="s">
        <v>131</v>
      </c>
      <c r="B14" s="53" t="s">
        <v>130</v>
      </c>
      <c r="C14" s="54"/>
      <c r="D14" s="54"/>
      <c r="E14" s="55"/>
      <c r="F14" s="108">
        <f>F15</f>
        <v>17273.5</v>
      </c>
      <c r="G14" s="115">
        <f>G15</f>
        <v>16038.9</v>
      </c>
      <c r="H14" s="115">
        <f>H15</f>
        <v>14604.4</v>
      </c>
      <c r="I14" s="101"/>
      <c r="J14" s="101"/>
    </row>
    <row r="15" spans="1:14" s="19" customFormat="1" ht="51" customHeight="1" x14ac:dyDescent="0.25">
      <c r="A15" s="70" t="s">
        <v>207</v>
      </c>
      <c r="B15" s="53" t="s">
        <v>132</v>
      </c>
      <c r="C15" s="54"/>
      <c r="D15" s="54"/>
      <c r="E15" s="55"/>
      <c r="F15" s="108">
        <f>F16+F18+F17</f>
        <v>17273.5</v>
      </c>
      <c r="G15" s="108">
        <f>G16+G18+G17</f>
        <v>16038.9</v>
      </c>
      <c r="H15" s="108">
        <f>H16+H18+H17</f>
        <v>14604.4</v>
      </c>
      <c r="I15" s="101"/>
      <c r="J15" s="101"/>
    </row>
    <row r="16" spans="1:14" s="93" customFormat="1" ht="36" customHeight="1" x14ac:dyDescent="0.25">
      <c r="A16" s="52" t="s">
        <v>93</v>
      </c>
      <c r="B16" s="53" t="s">
        <v>133</v>
      </c>
      <c r="C16" s="56" t="s">
        <v>92</v>
      </c>
      <c r="D16" s="56" t="s">
        <v>39</v>
      </c>
      <c r="E16" s="57" t="s">
        <v>49</v>
      </c>
      <c r="F16" s="108">
        <v>12289.5</v>
      </c>
      <c r="G16" s="115">
        <f>11055.6+1787-1787.7</f>
        <v>11054.9</v>
      </c>
      <c r="H16" s="115">
        <f>9643.3+3777.1-3800</f>
        <v>9620.4</v>
      </c>
      <c r="I16" s="101"/>
      <c r="J16" s="101"/>
    </row>
    <row r="17" spans="1:10" s="93" customFormat="1" ht="36" customHeight="1" x14ac:dyDescent="0.25">
      <c r="A17" s="121" t="s">
        <v>196</v>
      </c>
      <c r="B17" s="53" t="s">
        <v>197</v>
      </c>
      <c r="C17" s="56" t="s">
        <v>92</v>
      </c>
      <c r="D17" s="56" t="s">
        <v>39</v>
      </c>
      <c r="E17" s="57" t="s">
        <v>49</v>
      </c>
      <c r="F17" s="108">
        <v>0</v>
      </c>
      <c r="G17" s="108">
        <v>0</v>
      </c>
      <c r="H17" s="108">
        <v>0</v>
      </c>
      <c r="I17" s="101"/>
      <c r="J17" s="101"/>
    </row>
    <row r="18" spans="1:10" s="93" customFormat="1" ht="44.25" customHeight="1" x14ac:dyDescent="0.25">
      <c r="A18" s="52" t="s">
        <v>95</v>
      </c>
      <c r="B18" s="53" t="s">
        <v>134</v>
      </c>
      <c r="C18" s="58" t="s">
        <v>92</v>
      </c>
      <c r="D18" s="56" t="s">
        <v>39</v>
      </c>
      <c r="E18" s="57" t="s">
        <v>49</v>
      </c>
      <c r="F18" s="108">
        <f>2492+2492</f>
        <v>4984</v>
      </c>
      <c r="G18" s="108">
        <v>4984</v>
      </c>
      <c r="H18" s="108">
        <v>4984</v>
      </c>
      <c r="I18" s="101"/>
      <c r="J18" s="101"/>
    </row>
    <row r="19" spans="1:10" s="19" customFormat="1" ht="31.5" customHeight="1" x14ac:dyDescent="0.25">
      <c r="A19" s="52" t="s">
        <v>137</v>
      </c>
      <c r="B19" s="53" t="s">
        <v>135</v>
      </c>
      <c r="C19" s="56"/>
      <c r="D19" s="56"/>
      <c r="E19" s="57"/>
      <c r="F19" s="108">
        <f>F20</f>
        <v>1534</v>
      </c>
      <c r="G19" s="115">
        <f>G20</f>
        <v>1601.7</v>
      </c>
      <c r="H19" s="115">
        <f>H20</f>
        <v>1673</v>
      </c>
      <c r="I19" s="101"/>
      <c r="J19" s="101"/>
    </row>
    <row r="20" spans="1:10" s="93" customFormat="1" ht="44.25" customHeight="1" x14ac:dyDescent="0.25">
      <c r="A20" s="52" t="s">
        <v>94</v>
      </c>
      <c r="B20" s="53" t="s">
        <v>136</v>
      </c>
      <c r="C20" s="58" t="s">
        <v>92</v>
      </c>
      <c r="D20" s="56" t="s">
        <v>39</v>
      </c>
      <c r="E20" s="57" t="s">
        <v>49</v>
      </c>
      <c r="F20" s="108">
        <v>1534</v>
      </c>
      <c r="G20" s="115">
        <v>1601.7</v>
      </c>
      <c r="H20" s="115">
        <v>1673</v>
      </c>
      <c r="I20" s="101"/>
      <c r="J20" s="101"/>
    </row>
    <row r="21" spans="1:10" s="16" customFormat="1" ht="93" customHeight="1" x14ac:dyDescent="0.25">
      <c r="A21" s="52" t="s">
        <v>208</v>
      </c>
      <c r="B21" s="59" t="s">
        <v>75</v>
      </c>
      <c r="C21" s="60"/>
      <c r="D21" s="60"/>
      <c r="E21" s="61"/>
      <c r="F21" s="107">
        <f>F22+F25</f>
        <v>5625.8</v>
      </c>
      <c r="G21" s="114">
        <f>G22+G25</f>
        <v>3343.7999999999997</v>
      </c>
      <c r="H21" s="114">
        <f>H22+H25</f>
        <v>3486.4</v>
      </c>
      <c r="I21" s="100"/>
      <c r="J21" s="100"/>
    </row>
    <row r="22" spans="1:10" s="16" customFormat="1" ht="56.25" customHeight="1" x14ac:dyDescent="0.25">
      <c r="A22" s="52" t="s">
        <v>138</v>
      </c>
      <c r="B22" s="59" t="s">
        <v>139</v>
      </c>
      <c r="C22" s="60"/>
      <c r="D22" s="60"/>
      <c r="E22" s="61"/>
      <c r="F22" s="108">
        <f>F23+F24</f>
        <v>5237.1000000000004</v>
      </c>
      <c r="G22" s="115">
        <f>G23+G24</f>
        <v>2842.6</v>
      </c>
      <c r="H22" s="115">
        <f>H23+H24</f>
        <v>2974.4</v>
      </c>
      <c r="I22" s="100"/>
      <c r="J22" s="100"/>
    </row>
    <row r="23" spans="1:10" s="94" customFormat="1" ht="47.25" x14ac:dyDescent="0.25">
      <c r="A23" s="52" t="s">
        <v>100</v>
      </c>
      <c r="B23" s="53" t="s">
        <v>140</v>
      </c>
      <c r="C23" s="58" t="s">
        <v>92</v>
      </c>
      <c r="D23" s="56" t="s">
        <v>31</v>
      </c>
      <c r="E23" s="57" t="s">
        <v>49</v>
      </c>
      <c r="F23" s="108">
        <f>2416.6+120</f>
        <v>2536.6</v>
      </c>
      <c r="G23" s="115">
        <v>2842.6</v>
      </c>
      <c r="H23" s="115">
        <v>2974.4</v>
      </c>
      <c r="I23" s="101"/>
      <c r="J23" s="101"/>
    </row>
    <row r="24" spans="1:10" s="94" customFormat="1" ht="31.5" x14ac:dyDescent="0.25">
      <c r="A24" s="52" t="s">
        <v>219</v>
      </c>
      <c r="B24" s="53" t="s">
        <v>224</v>
      </c>
      <c r="C24" s="58" t="s">
        <v>92</v>
      </c>
      <c r="D24" s="56" t="s">
        <v>31</v>
      </c>
      <c r="E24" s="57" t="s">
        <v>50</v>
      </c>
      <c r="F24" s="108">
        <f>2392.5+185+123</f>
        <v>2700.5</v>
      </c>
      <c r="G24" s="115">
        <v>0</v>
      </c>
      <c r="H24" s="115">
        <v>0</v>
      </c>
      <c r="I24" s="101"/>
      <c r="J24" s="101"/>
    </row>
    <row r="25" spans="1:10" s="16" customFormat="1" ht="47.25" x14ac:dyDescent="0.2">
      <c r="A25" s="88" t="s">
        <v>209</v>
      </c>
      <c r="B25" s="59" t="s">
        <v>141</v>
      </c>
      <c r="C25" s="58"/>
      <c r="D25" s="56"/>
      <c r="E25" s="57"/>
      <c r="F25" s="108">
        <f>F26+F27</f>
        <v>388.7</v>
      </c>
      <c r="G25" s="108">
        <f>G26+G27</f>
        <v>501.2</v>
      </c>
      <c r="H25" s="108">
        <f>H26+H27</f>
        <v>512</v>
      </c>
      <c r="I25" s="101"/>
      <c r="J25" s="101"/>
    </row>
    <row r="26" spans="1:10" s="94" customFormat="1" ht="31.5" x14ac:dyDescent="0.25">
      <c r="A26" s="52" t="s">
        <v>101</v>
      </c>
      <c r="B26" s="53" t="s">
        <v>142</v>
      </c>
      <c r="C26" s="58" t="s">
        <v>92</v>
      </c>
      <c r="D26" s="56" t="s">
        <v>198</v>
      </c>
      <c r="E26" s="57" t="s">
        <v>198</v>
      </c>
      <c r="F26" s="108">
        <v>260.39999999999998</v>
      </c>
      <c r="G26" s="115">
        <v>501.2</v>
      </c>
      <c r="H26" s="115">
        <v>512</v>
      </c>
      <c r="I26" s="101"/>
      <c r="J26" s="101"/>
    </row>
    <row r="27" spans="1:10" s="94" customFormat="1" ht="31.5" x14ac:dyDescent="0.25">
      <c r="A27" s="52" t="s">
        <v>200</v>
      </c>
      <c r="B27" s="53" t="s">
        <v>225</v>
      </c>
      <c r="C27" s="58"/>
      <c r="D27" s="56"/>
      <c r="E27" s="57"/>
      <c r="F27" s="108">
        <v>128.30000000000001</v>
      </c>
      <c r="G27" s="115">
        <v>0</v>
      </c>
      <c r="H27" s="115">
        <v>0</v>
      </c>
      <c r="I27" s="101"/>
      <c r="J27" s="101"/>
    </row>
    <row r="28" spans="1:10" s="16" customFormat="1" ht="90.75" customHeight="1" x14ac:dyDescent="0.25">
      <c r="A28" s="52" t="s">
        <v>210</v>
      </c>
      <c r="B28" s="59" t="s">
        <v>76</v>
      </c>
      <c r="C28" s="60"/>
      <c r="D28" s="60"/>
      <c r="E28" s="61"/>
      <c r="F28" s="107">
        <f>F29</f>
        <v>3247</v>
      </c>
      <c r="G28" s="114">
        <f>G29</f>
        <v>3232.3</v>
      </c>
      <c r="H28" s="114">
        <f>H29</f>
        <v>3269.3</v>
      </c>
      <c r="I28" s="100"/>
      <c r="J28" s="100"/>
    </row>
    <row r="29" spans="1:10" s="16" customFormat="1" ht="34.5" customHeight="1" x14ac:dyDescent="0.25">
      <c r="A29" s="52" t="s">
        <v>144</v>
      </c>
      <c r="B29" s="53" t="s">
        <v>143</v>
      </c>
      <c r="C29" s="60"/>
      <c r="D29" s="60"/>
      <c r="E29" s="61"/>
      <c r="F29" s="108">
        <f>F30+F33+F36+F39</f>
        <v>3247</v>
      </c>
      <c r="G29" s="108">
        <f>G30+G33+G36+G39</f>
        <v>3232.3</v>
      </c>
      <c r="H29" s="108">
        <f>H30+H33+H36+H39</f>
        <v>3269.3</v>
      </c>
      <c r="I29" s="101"/>
      <c r="J29" s="101"/>
    </row>
    <row r="30" spans="1:10" s="16" customFormat="1" ht="33.75" customHeight="1" x14ac:dyDescent="0.25">
      <c r="A30" s="52" t="s">
        <v>102</v>
      </c>
      <c r="B30" s="53" t="s">
        <v>145</v>
      </c>
      <c r="C30" s="58"/>
      <c r="D30" s="56"/>
      <c r="E30" s="57"/>
      <c r="F30" s="108">
        <f t="shared" ref="F30:H31" si="0">F31</f>
        <v>6</v>
      </c>
      <c r="G30" s="115">
        <f t="shared" si="0"/>
        <v>6</v>
      </c>
      <c r="H30" s="115">
        <f t="shared" si="0"/>
        <v>6</v>
      </c>
      <c r="I30" s="101"/>
      <c r="J30" s="101"/>
    </row>
    <row r="31" spans="1:10" s="16" customFormat="1" ht="31.5" x14ac:dyDescent="0.25">
      <c r="A31" s="70" t="s">
        <v>72</v>
      </c>
      <c r="B31" s="53" t="s">
        <v>145</v>
      </c>
      <c r="C31" s="58" t="s">
        <v>41</v>
      </c>
      <c r="D31" s="56"/>
      <c r="E31" s="57"/>
      <c r="F31" s="108">
        <f t="shared" si="0"/>
        <v>6</v>
      </c>
      <c r="G31" s="115">
        <f t="shared" si="0"/>
        <v>6</v>
      </c>
      <c r="H31" s="115">
        <f t="shared" si="0"/>
        <v>6</v>
      </c>
      <c r="I31" s="101"/>
      <c r="J31" s="101"/>
    </row>
    <row r="32" spans="1:10" s="16" customFormat="1" ht="15.75" x14ac:dyDescent="0.25">
      <c r="A32" s="70" t="s">
        <v>42</v>
      </c>
      <c r="B32" s="53" t="s">
        <v>145</v>
      </c>
      <c r="C32" s="58" t="s">
        <v>41</v>
      </c>
      <c r="D32" s="56" t="s">
        <v>38</v>
      </c>
      <c r="E32" s="57" t="s">
        <v>49</v>
      </c>
      <c r="F32" s="108">
        <v>6</v>
      </c>
      <c r="G32" s="115">
        <v>6</v>
      </c>
      <c r="H32" s="115">
        <v>6</v>
      </c>
      <c r="I32" s="101"/>
      <c r="J32" s="101"/>
    </row>
    <row r="33" spans="1:10" s="16" customFormat="1" ht="30" customHeight="1" x14ac:dyDescent="0.25">
      <c r="A33" s="52" t="s">
        <v>199</v>
      </c>
      <c r="B33" s="53" t="s">
        <v>146</v>
      </c>
      <c r="C33" s="58"/>
      <c r="D33" s="56" t="s">
        <v>49</v>
      </c>
      <c r="E33" s="57" t="s">
        <v>26</v>
      </c>
      <c r="F33" s="108">
        <f t="shared" ref="F33:H34" si="1">F34</f>
        <v>641</v>
      </c>
      <c r="G33" s="115">
        <f t="shared" si="1"/>
        <v>669.8</v>
      </c>
      <c r="H33" s="115">
        <f t="shared" si="1"/>
        <v>700</v>
      </c>
      <c r="I33" s="101"/>
      <c r="J33" s="101"/>
    </row>
    <row r="34" spans="1:10" s="16" customFormat="1" ht="31.5" x14ac:dyDescent="0.25">
      <c r="A34" s="70" t="s">
        <v>72</v>
      </c>
      <c r="B34" s="53" t="s">
        <v>146</v>
      </c>
      <c r="C34" s="58" t="s">
        <v>41</v>
      </c>
      <c r="D34" s="56"/>
      <c r="E34" s="57"/>
      <c r="F34" s="108">
        <f t="shared" si="1"/>
        <v>641</v>
      </c>
      <c r="G34" s="115">
        <f t="shared" si="1"/>
        <v>669.8</v>
      </c>
      <c r="H34" s="115">
        <f t="shared" si="1"/>
        <v>700</v>
      </c>
      <c r="I34" s="101"/>
      <c r="J34" s="101"/>
    </row>
    <row r="35" spans="1:10" s="16" customFormat="1" ht="15.75" x14ac:dyDescent="0.25">
      <c r="A35" s="70" t="s">
        <v>47</v>
      </c>
      <c r="B35" s="53" t="s">
        <v>146</v>
      </c>
      <c r="C35" s="58" t="s">
        <v>41</v>
      </c>
      <c r="D35" s="56" t="s">
        <v>49</v>
      </c>
      <c r="E35" s="57" t="s">
        <v>26</v>
      </c>
      <c r="F35" s="108">
        <v>641</v>
      </c>
      <c r="G35" s="115">
        <v>669.8</v>
      </c>
      <c r="H35" s="115">
        <v>700</v>
      </c>
      <c r="I35" s="101"/>
      <c r="J35" s="101"/>
    </row>
    <row r="36" spans="1:10" s="16" customFormat="1" ht="15.75" x14ac:dyDescent="0.25">
      <c r="A36" s="70" t="s">
        <v>114</v>
      </c>
      <c r="B36" s="53" t="s">
        <v>147</v>
      </c>
      <c r="C36" s="58"/>
      <c r="D36" s="56" t="s">
        <v>38</v>
      </c>
      <c r="E36" s="57" t="s">
        <v>50</v>
      </c>
      <c r="F36" s="108">
        <f>F37</f>
        <v>50</v>
      </c>
      <c r="G36" s="115">
        <v>0</v>
      </c>
      <c r="H36" s="115">
        <v>0</v>
      </c>
      <c r="I36" s="101"/>
      <c r="J36" s="101"/>
    </row>
    <row r="37" spans="1:10" s="16" customFormat="1" ht="31.5" x14ac:dyDescent="0.25">
      <c r="A37" s="70" t="s">
        <v>72</v>
      </c>
      <c r="B37" s="53" t="s">
        <v>147</v>
      </c>
      <c r="C37" s="58" t="s">
        <v>41</v>
      </c>
      <c r="D37" s="56"/>
      <c r="E37" s="57"/>
      <c r="F37" s="108">
        <f>F38</f>
        <v>50</v>
      </c>
      <c r="G37" s="115">
        <v>0</v>
      </c>
      <c r="H37" s="115">
        <v>0</v>
      </c>
      <c r="I37" s="101"/>
      <c r="J37" s="101"/>
    </row>
    <row r="38" spans="1:10" s="16" customFormat="1" ht="15.75" x14ac:dyDescent="0.25">
      <c r="A38" s="70" t="s">
        <v>62</v>
      </c>
      <c r="B38" s="53" t="s">
        <v>147</v>
      </c>
      <c r="C38" s="58" t="s">
        <v>41</v>
      </c>
      <c r="D38" s="56" t="s">
        <v>38</v>
      </c>
      <c r="E38" s="57" t="s">
        <v>50</v>
      </c>
      <c r="F38" s="108">
        <v>50</v>
      </c>
      <c r="G38" s="115">
        <v>0</v>
      </c>
      <c r="H38" s="115">
        <v>0</v>
      </c>
      <c r="I38" s="101"/>
      <c r="J38" s="101"/>
    </row>
    <row r="39" spans="1:10" s="16" customFormat="1" ht="31.5" x14ac:dyDescent="0.25">
      <c r="A39" s="70" t="s">
        <v>117</v>
      </c>
      <c r="B39" s="53" t="s">
        <v>148</v>
      </c>
      <c r="C39" s="58"/>
      <c r="D39" s="56"/>
      <c r="E39" s="57"/>
      <c r="F39" s="108">
        <f>F40+F42</f>
        <v>2550</v>
      </c>
      <c r="G39" s="108">
        <f>G40+G42</f>
        <v>2556.5</v>
      </c>
      <c r="H39" s="108">
        <f>H40+H42</f>
        <v>2563.3000000000002</v>
      </c>
      <c r="I39" s="101"/>
      <c r="J39" s="101"/>
    </row>
    <row r="40" spans="1:10" s="16" customFormat="1" ht="31.5" x14ac:dyDescent="0.25">
      <c r="A40" s="70" t="s">
        <v>72</v>
      </c>
      <c r="B40" s="53" t="s">
        <v>148</v>
      </c>
      <c r="C40" s="58" t="s">
        <v>41</v>
      </c>
      <c r="D40" s="56"/>
      <c r="E40" s="57"/>
      <c r="F40" s="108">
        <f>F41</f>
        <v>2500</v>
      </c>
      <c r="G40" s="115">
        <f>G41</f>
        <v>2504.5</v>
      </c>
      <c r="H40" s="115">
        <f>H41</f>
        <v>2509.3000000000002</v>
      </c>
      <c r="I40" s="101"/>
      <c r="J40" s="101"/>
    </row>
    <row r="41" spans="1:10" s="16" customFormat="1" ht="15.75" x14ac:dyDescent="0.25">
      <c r="A41" s="70" t="s">
        <v>47</v>
      </c>
      <c r="B41" s="53" t="s">
        <v>148</v>
      </c>
      <c r="C41" s="58" t="s">
        <v>41</v>
      </c>
      <c r="D41" s="56" t="s">
        <v>49</v>
      </c>
      <c r="E41" s="57" t="s">
        <v>26</v>
      </c>
      <c r="F41" s="108">
        <v>2500</v>
      </c>
      <c r="G41" s="115">
        <v>2504.5</v>
      </c>
      <c r="H41" s="115">
        <v>2509.3000000000002</v>
      </c>
      <c r="I41" s="101"/>
      <c r="J41" s="101"/>
    </row>
    <row r="42" spans="1:10" s="16" customFormat="1" ht="15.75" x14ac:dyDescent="0.25">
      <c r="A42" s="76" t="s">
        <v>42</v>
      </c>
      <c r="B42" s="53" t="s">
        <v>148</v>
      </c>
      <c r="C42" s="58" t="s">
        <v>41</v>
      </c>
      <c r="D42" s="56" t="s">
        <v>38</v>
      </c>
      <c r="E42" s="57" t="s">
        <v>49</v>
      </c>
      <c r="F42" s="108">
        <v>50</v>
      </c>
      <c r="G42" s="115">
        <v>52</v>
      </c>
      <c r="H42" s="115">
        <v>54</v>
      </c>
      <c r="I42" s="101"/>
      <c r="J42" s="101"/>
    </row>
    <row r="43" spans="1:10" s="16" customFormat="1" ht="87" customHeight="1" x14ac:dyDescent="0.25">
      <c r="A43" s="52" t="s">
        <v>211</v>
      </c>
      <c r="B43" s="59" t="s">
        <v>77</v>
      </c>
      <c r="C43" s="60"/>
      <c r="D43" s="60"/>
      <c r="E43" s="61"/>
      <c r="F43" s="107">
        <f>F44+F52+F56+F70</f>
        <v>11646.8</v>
      </c>
      <c r="G43" s="114">
        <f>G44+G52+G56+G70</f>
        <v>6042.6</v>
      </c>
      <c r="H43" s="114">
        <f>H44+H52+H56+H70</f>
        <v>5253.7</v>
      </c>
      <c r="I43" s="100"/>
      <c r="J43" s="100"/>
    </row>
    <row r="44" spans="1:10" s="16" customFormat="1" ht="53.25" customHeight="1" x14ac:dyDescent="0.25">
      <c r="A44" s="52" t="s">
        <v>149</v>
      </c>
      <c r="B44" s="53" t="s">
        <v>2</v>
      </c>
      <c r="C44" s="58"/>
      <c r="D44" s="56"/>
      <c r="E44" s="57"/>
      <c r="F44" s="108">
        <f>F45+F48+F51</f>
        <v>4996.8</v>
      </c>
      <c r="G44" s="115">
        <f>G45+G48</f>
        <v>3460</v>
      </c>
      <c r="H44" s="115">
        <f>H45+H48</f>
        <v>3460</v>
      </c>
      <c r="I44" s="101"/>
      <c r="J44" s="101"/>
    </row>
    <row r="45" spans="1:10" s="16" customFormat="1" ht="35.25" customHeight="1" x14ac:dyDescent="0.25">
      <c r="A45" s="75" t="s">
        <v>78</v>
      </c>
      <c r="B45" s="53" t="s">
        <v>150</v>
      </c>
      <c r="C45" s="58"/>
      <c r="D45" s="56"/>
      <c r="E45" s="57"/>
      <c r="F45" s="108">
        <f t="shared" ref="F45:H46" si="2">F46</f>
        <v>1660</v>
      </c>
      <c r="G45" s="115">
        <f t="shared" si="2"/>
        <v>860</v>
      </c>
      <c r="H45" s="115">
        <f t="shared" si="2"/>
        <v>860</v>
      </c>
      <c r="I45" s="101"/>
      <c r="J45" s="101"/>
    </row>
    <row r="46" spans="1:10" s="16" customFormat="1" ht="31.5" x14ac:dyDescent="0.25">
      <c r="A46" s="70" t="s">
        <v>72</v>
      </c>
      <c r="B46" s="53" t="s">
        <v>150</v>
      </c>
      <c r="C46" s="58" t="s">
        <v>41</v>
      </c>
      <c r="D46" s="56"/>
      <c r="E46" s="57"/>
      <c r="F46" s="108">
        <f t="shared" si="2"/>
        <v>1660</v>
      </c>
      <c r="G46" s="115">
        <f t="shared" si="2"/>
        <v>860</v>
      </c>
      <c r="H46" s="115">
        <f t="shared" si="2"/>
        <v>860</v>
      </c>
      <c r="I46" s="101"/>
      <c r="J46" s="101"/>
    </row>
    <row r="47" spans="1:10" s="16" customFormat="1" ht="15.75" x14ac:dyDescent="0.25">
      <c r="A47" s="70" t="s">
        <v>15</v>
      </c>
      <c r="B47" s="53" t="s">
        <v>150</v>
      </c>
      <c r="C47" s="58" t="s">
        <v>41</v>
      </c>
      <c r="D47" s="56" t="s">
        <v>38</v>
      </c>
      <c r="E47" s="57" t="s">
        <v>51</v>
      </c>
      <c r="F47" s="108">
        <f>1360+300</f>
        <v>1660</v>
      </c>
      <c r="G47" s="115">
        <v>860</v>
      </c>
      <c r="H47" s="115">
        <v>860</v>
      </c>
      <c r="I47" s="101"/>
      <c r="J47" s="101"/>
    </row>
    <row r="48" spans="1:10" s="16" customFormat="1" ht="27.75" customHeight="1" x14ac:dyDescent="0.25">
      <c r="A48" s="75" t="s">
        <v>79</v>
      </c>
      <c r="B48" s="53" t="s">
        <v>151</v>
      </c>
      <c r="C48" s="58"/>
      <c r="D48" s="56"/>
      <c r="E48" s="57"/>
      <c r="F48" s="108">
        <f t="shared" ref="F48:H49" si="3">F49</f>
        <v>2600</v>
      </c>
      <c r="G48" s="115">
        <f t="shared" si="3"/>
        <v>2600</v>
      </c>
      <c r="H48" s="115">
        <f t="shared" si="3"/>
        <v>2600</v>
      </c>
      <c r="I48" s="101"/>
      <c r="J48" s="101"/>
    </row>
    <row r="49" spans="1:10" s="16" customFormat="1" ht="31.5" x14ac:dyDescent="0.25">
      <c r="A49" s="70" t="s">
        <v>72</v>
      </c>
      <c r="B49" s="53" t="s">
        <v>151</v>
      </c>
      <c r="C49" s="58" t="s">
        <v>41</v>
      </c>
      <c r="D49" s="56"/>
      <c r="E49" s="57"/>
      <c r="F49" s="108">
        <f t="shared" si="3"/>
        <v>2600</v>
      </c>
      <c r="G49" s="115">
        <f t="shared" si="3"/>
        <v>2600</v>
      </c>
      <c r="H49" s="115">
        <f t="shared" si="3"/>
        <v>2600</v>
      </c>
      <c r="I49" s="101"/>
      <c r="J49" s="101"/>
    </row>
    <row r="50" spans="1:10" s="16" customFormat="1" ht="15.75" x14ac:dyDescent="0.25">
      <c r="A50" s="70" t="s">
        <v>15</v>
      </c>
      <c r="B50" s="53" t="s">
        <v>151</v>
      </c>
      <c r="C50" s="58" t="s">
        <v>41</v>
      </c>
      <c r="D50" s="56" t="s">
        <v>38</v>
      </c>
      <c r="E50" s="57" t="s">
        <v>51</v>
      </c>
      <c r="F50" s="108">
        <v>2600</v>
      </c>
      <c r="G50" s="115">
        <v>2600</v>
      </c>
      <c r="H50" s="115">
        <v>2600</v>
      </c>
      <c r="I50" s="101"/>
      <c r="J50" s="101"/>
    </row>
    <row r="51" spans="1:10" s="16" customFormat="1" ht="31.5" x14ac:dyDescent="0.25">
      <c r="A51" s="70" t="s">
        <v>121</v>
      </c>
      <c r="B51" s="53" t="s">
        <v>212</v>
      </c>
      <c r="C51" s="58" t="s">
        <v>41</v>
      </c>
      <c r="D51" s="56" t="s">
        <v>38</v>
      </c>
      <c r="E51" s="57" t="s">
        <v>51</v>
      </c>
      <c r="F51" s="108">
        <v>736.8</v>
      </c>
      <c r="G51" s="115">
        <v>0</v>
      </c>
      <c r="H51" s="115">
        <v>0</v>
      </c>
      <c r="I51" s="101"/>
      <c r="J51" s="101"/>
    </row>
    <row r="52" spans="1:10" s="16" customFormat="1" ht="74.25" customHeight="1" x14ac:dyDescent="0.25">
      <c r="A52" s="52" t="s">
        <v>152</v>
      </c>
      <c r="B52" s="53" t="s">
        <v>3</v>
      </c>
      <c r="C52" s="58"/>
      <c r="D52" s="56"/>
      <c r="E52" s="57"/>
      <c r="F52" s="108">
        <f>F53</f>
        <v>70</v>
      </c>
      <c r="G52" s="115">
        <f>G53</f>
        <v>75</v>
      </c>
      <c r="H52" s="115">
        <f>H53</f>
        <v>78</v>
      </c>
      <c r="I52" s="101"/>
      <c r="J52" s="101"/>
    </row>
    <row r="53" spans="1:10" s="16" customFormat="1" ht="29.25" customHeight="1" x14ac:dyDescent="0.25">
      <c r="A53" s="75" t="s">
        <v>125</v>
      </c>
      <c r="B53" s="53" t="s">
        <v>153</v>
      </c>
      <c r="C53" s="58"/>
      <c r="D53" s="56"/>
      <c r="E53" s="57"/>
      <c r="F53" s="108">
        <f t="shared" ref="F53:H54" si="4">F54</f>
        <v>70</v>
      </c>
      <c r="G53" s="115">
        <f t="shared" si="4"/>
        <v>75</v>
      </c>
      <c r="H53" s="115">
        <f t="shared" si="4"/>
        <v>78</v>
      </c>
      <c r="I53" s="101"/>
      <c r="J53" s="101"/>
    </row>
    <row r="54" spans="1:10" s="16" customFormat="1" ht="31.5" x14ac:dyDescent="0.25">
      <c r="A54" s="70" t="s">
        <v>73</v>
      </c>
      <c r="B54" s="53" t="s">
        <v>153</v>
      </c>
      <c r="C54" s="58" t="s">
        <v>41</v>
      </c>
      <c r="D54" s="56"/>
      <c r="E54" s="57"/>
      <c r="F54" s="108">
        <f t="shared" si="4"/>
        <v>70</v>
      </c>
      <c r="G54" s="115">
        <f t="shared" si="4"/>
        <v>75</v>
      </c>
      <c r="H54" s="115">
        <f t="shared" si="4"/>
        <v>78</v>
      </c>
      <c r="I54" s="101"/>
      <c r="J54" s="101"/>
    </row>
    <row r="55" spans="1:10" s="16" customFormat="1" ht="15.75" x14ac:dyDescent="0.25">
      <c r="A55" s="70" t="s">
        <v>15</v>
      </c>
      <c r="B55" s="53" t="s">
        <v>153</v>
      </c>
      <c r="C55" s="58" t="s">
        <v>41</v>
      </c>
      <c r="D55" s="56" t="s">
        <v>38</v>
      </c>
      <c r="E55" s="57" t="s">
        <v>51</v>
      </c>
      <c r="F55" s="108">
        <f>60+10</f>
        <v>70</v>
      </c>
      <c r="G55" s="115">
        <v>75</v>
      </c>
      <c r="H55" s="115">
        <v>78</v>
      </c>
      <c r="I55" s="101"/>
      <c r="J55" s="101"/>
    </row>
    <row r="56" spans="1:10" s="16" customFormat="1" ht="56.25" customHeight="1" x14ac:dyDescent="0.25">
      <c r="A56" s="52" t="s">
        <v>155</v>
      </c>
      <c r="B56" s="53" t="s">
        <v>154</v>
      </c>
      <c r="C56" s="58"/>
      <c r="D56" s="56"/>
      <c r="E56" s="57"/>
      <c r="F56" s="108">
        <f>F57+F60+F63+F66+F67</f>
        <v>5180</v>
      </c>
      <c r="G56" s="108">
        <f>G57+G60+G63+G66+G67</f>
        <v>1680</v>
      </c>
      <c r="H56" s="108">
        <f>H57+H60+H63+H66+H67</f>
        <v>830</v>
      </c>
      <c r="I56" s="101"/>
      <c r="J56" s="101"/>
    </row>
    <row r="57" spans="1:10" s="16" customFormat="1" ht="48" customHeight="1" x14ac:dyDescent="0.25">
      <c r="A57" s="75" t="s">
        <v>0</v>
      </c>
      <c r="B57" s="53" t="s">
        <v>156</v>
      </c>
      <c r="C57" s="58"/>
      <c r="D57" s="56"/>
      <c r="E57" s="57"/>
      <c r="F57" s="108">
        <f t="shared" ref="F57:H58" si="5">F58</f>
        <v>1800</v>
      </c>
      <c r="G57" s="115">
        <f t="shared" si="5"/>
        <v>1300</v>
      </c>
      <c r="H57" s="115">
        <f t="shared" si="5"/>
        <v>450</v>
      </c>
      <c r="I57" s="101"/>
      <c r="J57" s="101"/>
    </row>
    <row r="58" spans="1:10" s="16" customFormat="1" ht="31.5" x14ac:dyDescent="0.25">
      <c r="A58" s="70" t="s">
        <v>72</v>
      </c>
      <c r="B58" s="53" t="s">
        <v>156</v>
      </c>
      <c r="C58" s="58" t="s">
        <v>41</v>
      </c>
      <c r="D58" s="56"/>
      <c r="E58" s="57"/>
      <c r="F58" s="108">
        <f t="shared" si="5"/>
        <v>1800</v>
      </c>
      <c r="G58" s="115">
        <f t="shared" si="5"/>
        <v>1300</v>
      </c>
      <c r="H58" s="115">
        <f t="shared" si="5"/>
        <v>450</v>
      </c>
      <c r="I58" s="101"/>
      <c r="J58" s="101"/>
    </row>
    <row r="59" spans="1:10" s="16" customFormat="1" ht="15.75" x14ac:dyDescent="0.25">
      <c r="A59" s="70" t="s">
        <v>15</v>
      </c>
      <c r="B59" s="53" t="s">
        <v>156</v>
      </c>
      <c r="C59" s="58" t="s">
        <v>41</v>
      </c>
      <c r="D59" s="56" t="s">
        <v>38</v>
      </c>
      <c r="E59" s="57" t="s">
        <v>51</v>
      </c>
      <c r="F59" s="108">
        <f>1300+500</f>
        <v>1800</v>
      </c>
      <c r="G59" s="115">
        <v>1300</v>
      </c>
      <c r="H59" s="115">
        <f>1300-850</f>
        <v>450</v>
      </c>
      <c r="I59" s="101"/>
      <c r="J59" s="101"/>
    </row>
    <row r="60" spans="1:10" s="16" customFormat="1" ht="24" customHeight="1" x14ac:dyDescent="0.25">
      <c r="A60" s="75" t="s">
        <v>86</v>
      </c>
      <c r="B60" s="53" t="s">
        <v>157</v>
      </c>
      <c r="C60" s="58"/>
      <c r="D60" s="56"/>
      <c r="E60" s="57"/>
      <c r="F60" s="108">
        <f t="shared" ref="F60:H61" si="6">F61</f>
        <v>100</v>
      </c>
      <c r="G60" s="115">
        <f t="shared" si="6"/>
        <v>100</v>
      </c>
      <c r="H60" s="115">
        <f t="shared" si="6"/>
        <v>100</v>
      </c>
      <c r="I60" s="101"/>
      <c r="J60" s="101"/>
    </row>
    <row r="61" spans="1:10" s="16" customFormat="1" ht="31.5" x14ac:dyDescent="0.25">
      <c r="A61" s="70" t="s">
        <v>72</v>
      </c>
      <c r="B61" s="53" t="s">
        <v>157</v>
      </c>
      <c r="C61" s="58" t="s">
        <v>41</v>
      </c>
      <c r="D61" s="56"/>
      <c r="E61" s="57"/>
      <c r="F61" s="108">
        <f t="shared" si="6"/>
        <v>100</v>
      </c>
      <c r="G61" s="115">
        <f t="shared" si="6"/>
        <v>100</v>
      </c>
      <c r="H61" s="115">
        <f t="shared" si="6"/>
        <v>100</v>
      </c>
      <c r="I61" s="101"/>
      <c r="J61" s="101"/>
    </row>
    <row r="62" spans="1:10" s="16" customFormat="1" ht="15.75" x14ac:dyDescent="0.25">
      <c r="A62" s="70" t="s">
        <v>15</v>
      </c>
      <c r="B62" s="53" t="s">
        <v>157</v>
      </c>
      <c r="C62" s="58" t="s">
        <v>41</v>
      </c>
      <c r="D62" s="56" t="s">
        <v>38</v>
      </c>
      <c r="E62" s="57" t="s">
        <v>51</v>
      </c>
      <c r="F62" s="108">
        <v>100</v>
      </c>
      <c r="G62" s="115">
        <v>100</v>
      </c>
      <c r="H62" s="115">
        <v>100</v>
      </c>
      <c r="I62" s="101"/>
      <c r="J62" s="101"/>
    </row>
    <row r="63" spans="1:10" s="16" customFormat="1" ht="53.25" customHeight="1" x14ac:dyDescent="0.25">
      <c r="A63" s="82" t="s">
        <v>87</v>
      </c>
      <c r="B63" s="53" t="s">
        <v>158</v>
      </c>
      <c r="C63" s="58"/>
      <c r="D63" s="56"/>
      <c r="E63" s="57"/>
      <c r="F63" s="108">
        <f t="shared" ref="F63:H64" si="7">F64</f>
        <v>80</v>
      </c>
      <c r="G63" s="115">
        <f t="shared" si="7"/>
        <v>80</v>
      </c>
      <c r="H63" s="115">
        <f t="shared" si="7"/>
        <v>80</v>
      </c>
      <c r="I63" s="101"/>
      <c r="J63" s="101"/>
    </row>
    <row r="64" spans="1:10" s="16" customFormat="1" ht="31.5" x14ac:dyDescent="0.25">
      <c r="A64" s="70" t="s">
        <v>72</v>
      </c>
      <c r="B64" s="53" t="s">
        <v>158</v>
      </c>
      <c r="C64" s="58" t="s">
        <v>41</v>
      </c>
      <c r="D64" s="56"/>
      <c r="E64" s="57"/>
      <c r="F64" s="108">
        <f t="shared" si="7"/>
        <v>80</v>
      </c>
      <c r="G64" s="115">
        <f t="shared" si="7"/>
        <v>80</v>
      </c>
      <c r="H64" s="115">
        <f t="shared" si="7"/>
        <v>80</v>
      </c>
      <c r="I64" s="101"/>
      <c r="J64" s="101"/>
    </row>
    <row r="65" spans="1:10" s="16" customFormat="1" ht="15.75" x14ac:dyDescent="0.25">
      <c r="A65" s="70" t="s">
        <v>15</v>
      </c>
      <c r="B65" s="53" t="s">
        <v>158</v>
      </c>
      <c r="C65" s="58" t="s">
        <v>41</v>
      </c>
      <c r="D65" s="56" t="s">
        <v>38</v>
      </c>
      <c r="E65" s="57" t="s">
        <v>51</v>
      </c>
      <c r="F65" s="108">
        <f>50+30</f>
        <v>80</v>
      </c>
      <c r="G65" s="115">
        <v>80</v>
      </c>
      <c r="H65" s="115">
        <v>80</v>
      </c>
      <c r="I65" s="101"/>
      <c r="J65" s="101"/>
    </row>
    <row r="66" spans="1:10" s="16" customFormat="1" ht="31.5" x14ac:dyDescent="0.25">
      <c r="A66" s="120" t="s">
        <v>126</v>
      </c>
      <c r="B66" s="53" t="s">
        <v>159</v>
      </c>
      <c r="C66" s="58" t="s">
        <v>41</v>
      </c>
      <c r="D66" s="56" t="s">
        <v>38</v>
      </c>
      <c r="E66" s="57" t="s">
        <v>51</v>
      </c>
      <c r="F66" s="108">
        <f>100+100</f>
        <v>200</v>
      </c>
      <c r="G66" s="115">
        <v>200</v>
      </c>
      <c r="H66" s="115">
        <v>200</v>
      </c>
      <c r="I66" s="101"/>
      <c r="J66" s="101"/>
    </row>
    <row r="67" spans="1:10" s="16" customFormat="1" ht="42.75" customHeight="1" x14ac:dyDescent="0.25">
      <c r="A67" s="75" t="s">
        <v>118</v>
      </c>
      <c r="B67" s="53" t="s">
        <v>160</v>
      </c>
      <c r="C67" s="58"/>
      <c r="D67" s="56"/>
      <c r="E67" s="57"/>
      <c r="F67" s="108">
        <f t="shared" ref="F67:H68" si="8">F68</f>
        <v>3000</v>
      </c>
      <c r="G67" s="115">
        <f t="shared" si="8"/>
        <v>0</v>
      </c>
      <c r="H67" s="115">
        <f t="shared" si="8"/>
        <v>0</v>
      </c>
      <c r="I67" s="101"/>
      <c r="J67" s="101"/>
    </row>
    <row r="68" spans="1:10" s="16" customFormat="1" ht="31.5" x14ac:dyDescent="0.25">
      <c r="A68" s="70" t="s">
        <v>72</v>
      </c>
      <c r="B68" s="53" t="s">
        <v>160</v>
      </c>
      <c r="C68" s="58" t="s">
        <v>41</v>
      </c>
      <c r="D68" s="56"/>
      <c r="E68" s="57"/>
      <c r="F68" s="108">
        <f t="shared" si="8"/>
        <v>3000</v>
      </c>
      <c r="G68" s="115">
        <f t="shared" si="8"/>
        <v>0</v>
      </c>
      <c r="H68" s="115">
        <f t="shared" si="8"/>
        <v>0</v>
      </c>
      <c r="I68" s="101"/>
      <c r="J68" s="101"/>
    </row>
    <row r="69" spans="1:10" s="16" customFormat="1" ht="15.75" x14ac:dyDescent="0.25">
      <c r="A69" s="70" t="s">
        <v>15</v>
      </c>
      <c r="B69" s="53" t="s">
        <v>160</v>
      </c>
      <c r="C69" s="58" t="s">
        <v>41</v>
      </c>
      <c r="D69" s="56" t="s">
        <v>38</v>
      </c>
      <c r="E69" s="57" t="s">
        <v>51</v>
      </c>
      <c r="F69" s="108">
        <v>3000</v>
      </c>
      <c r="G69" s="115">
        <v>0</v>
      </c>
      <c r="H69" s="115">
        <v>0</v>
      </c>
      <c r="I69" s="101"/>
      <c r="J69" s="101"/>
    </row>
    <row r="70" spans="1:10" s="16" customFormat="1" ht="61.5" customHeight="1" x14ac:dyDescent="0.25">
      <c r="A70" s="52" t="s">
        <v>213</v>
      </c>
      <c r="B70" s="53" t="s">
        <v>99</v>
      </c>
      <c r="C70" s="58"/>
      <c r="D70" s="56"/>
      <c r="E70" s="57"/>
      <c r="F70" s="108">
        <f>F71+F74</f>
        <v>1400</v>
      </c>
      <c r="G70" s="108">
        <f>G71+G74</f>
        <v>827.6</v>
      </c>
      <c r="H70" s="108">
        <f>H71+H74</f>
        <v>885.7</v>
      </c>
      <c r="I70" s="101"/>
      <c r="J70" s="101"/>
    </row>
    <row r="71" spans="1:10" s="16" customFormat="1" ht="33.75" customHeight="1" x14ac:dyDescent="0.25">
      <c r="A71" s="75" t="s">
        <v>1</v>
      </c>
      <c r="B71" s="53" t="s">
        <v>161</v>
      </c>
      <c r="C71" s="58"/>
      <c r="D71" s="56"/>
      <c r="E71" s="57"/>
      <c r="F71" s="108">
        <f t="shared" ref="F71:H72" si="9">F72</f>
        <v>300</v>
      </c>
      <c r="G71" s="115">
        <f t="shared" si="9"/>
        <v>200</v>
      </c>
      <c r="H71" s="115">
        <f t="shared" si="9"/>
        <v>200</v>
      </c>
      <c r="I71" s="101"/>
      <c r="J71" s="101"/>
    </row>
    <row r="72" spans="1:10" s="16" customFormat="1" ht="31.5" x14ac:dyDescent="0.25">
      <c r="A72" s="70" t="s">
        <v>69</v>
      </c>
      <c r="B72" s="53" t="s">
        <v>161</v>
      </c>
      <c r="C72" s="58" t="s">
        <v>41</v>
      </c>
      <c r="D72" s="56"/>
      <c r="E72" s="57"/>
      <c r="F72" s="108">
        <f t="shared" si="9"/>
        <v>300</v>
      </c>
      <c r="G72" s="115">
        <f t="shared" si="9"/>
        <v>200</v>
      </c>
      <c r="H72" s="115">
        <f t="shared" si="9"/>
        <v>200</v>
      </c>
      <c r="I72" s="101"/>
      <c r="J72" s="101"/>
    </row>
    <row r="73" spans="1:10" s="16" customFormat="1" ht="15.75" x14ac:dyDescent="0.25">
      <c r="A73" s="70" t="s">
        <v>15</v>
      </c>
      <c r="B73" s="53" t="s">
        <v>161</v>
      </c>
      <c r="C73" s="58" t="s">
        <v>41</v>
      </c>
      <c r="D73" s="56" t="s">
        <v>38</v>
      </c>
      <c r="E73" s="57" t="s">
        <v>51</v>
      </c>
      <c r="F73" s="108">
        <v>300</v>
      </c>
      <c r="G73" s="115">
        <v>200</v>
      </c>
      <c r="H73" s="115">
        <v>200</v>
      </c>
      <c r="I73" s="101"/>
      <c r="J73" s="101"/>
    </row>
    <row r="74" spans="1:10" s="16" customFormat="1" ht="48" customHeight="1" x14ac:dyDescent="0.25">
      <c r="A74" s="82" t="s">
        <v>127</v>
      </c>
      <c r="B74" s="53" t="s">
        <v>162</v>
      </c>
      <c r="C74" s="58"/>
      <c r="D74" s="56"/>
      <c r="E74" s="57"/>
      <c r="F74" s="108">
        <f t="shared" ref="F74:H75" si="10">F75</f>
        <v>1100</v>
      </c>
      <c r="G74" s="115">
        <f t="shared" si="10"/>
        <v>627.6</v>
      </c>
      <c r="H74" s="115">
        <f t="shared" si="10"/>
        <v>685.7</v>
      </c>
      <c r="I74" s="101"/>
      <c r="J74" s="101"/>
    </row>
    <row r="75" spans="1:10" s="16" customFormat="1" ht="31.5" x14ac:dyDescent="0.25">
      <c r="A75" s="70" t="s">
        <v>72</v>
      </c>
      <c r="B75" s="53" t="s">
        <v>162</v>
      </c>
      <c r="C75" s="58" t="s">
        <v>41</v>
      </c>
      <c r="D75" s="56"/>
      <c r="E75" s="57"/>
      <c r="F75" s="108">
        <f t="shared" si="10"/>
        <v>1100</v>
      </c>
      <c r="G75" s="115">
        <f t="shared" si="10"/>
        <v>627.6</v>
      </c>
      <c r="H75" s="115">
        <f t="shared" si="10"/>
        <v>685.7</v>
      </c>
      <c r="I75" s="101"/>
      <c r="J75" s="101"/>
    </row>
    <row r="76" spans="1:10" s="16" customFormat="1" ht="15.75" x14ac:dyDescent="0.25">
      <c r="A76" s="70" t="s">
        <v>15</v>
      </c>
      <c r="B76" s="53" t="s">
        <v>162</v>
      </c>
      <c r="C76" s="58" t="s">
        <v>41</v>
      </c>
      <c r="D76" s="56" t="s">
        <v>38</v>
      </c>
      <c r="E76" s="57" t="s">
        <v>51</v>
      </c>
      <c r="F76" s="108">
        <f>600+500</f>
        <v>1100</v>
      </c>
      <c r="G76" s="115">
        <v>627.6</v>
      </c>
      <c r="H76" s="115">
        <f>1500-814.3</f>
        <v>685.7</v>
      </c>
      <c r="I76" s="101"/>
      <c r="J76" s="101"/>
    </row>
    <row r="77" spans="1:10" s="16" customFormat="1" ht="94.5" customHeight="1" x14ac:dyDescent="0.25">
      <c r="A77" s="52" t="s">
        <v>214</v>
      </c>
      <c r="B77" s="59" t="s">
        <v>4</v>
      </c>
      <c r="C77" s="60"/>
      <c r="D77" s="60"/>
      <c r="E77" s="61"/>
      <c r="F77" s="107">
        <f>F78+F88</f>
        <v>4025</v>
      </c>
      <c r="G77" s="107">
        <f>G78+G88</f>
        <v>3250</v>
      </c>
      <c r="H77" s="107">
        <f>H78+H88</f>
        <v>6100</v>
      </c>
      <c r="I77" s="100"/>
      <c r="J77" s="100"/>
    </row>
    <row r="78" spans="1:10" s="16" customFormat="1" ht="31.5" customHeight="1" x14ac:dyDescent="0.25">
      <c r="A78" s="52" t="s">
        <v>164</v>
      </c>
      <c r="B78" s="53" t="s">
        <v>163</v>
      </c>
      <c r="C78" s="56"/>
      <c r="D78" s="56"/>
      <c r="E78" s="57"/>
      <c r="F78" s="108">
        <f>F79+F82+F84+F86+F87</f>
        <v>4025</v>
      </c>
      <c r="G78" s="108">
        <f>G79+G82+G84+G86+G87</f>
        <v>3250</v>
      </c>
      <c r="H78" s="108">
        <f>H79+H82+H84+H86+H87</f>
        <v>3250</v>
      </c>
      <c r="I78" s="101"/>
      <c r="J78" s="101"/>
    </row>
    <row r="79" spans="1:10" s="16" customFormat="1" ht="22.5" customHeight="1" x14ac:dyDescent="0.25">
      <c r="A79" s="52" t="s">
        <v>5</v>
      </c>
      <c r="B79" s="53" t="s">
        <v>260</v>
      </c>
      <c r="C79" s="58" t="s">
        <v>41</v>
      </c>
      <c r="D79" s="56"/>
      <c r="E79" s="57"/>
      <c r="F79" s="108">
        <f t="shared" ref="F79:H80" si="11">F80</f>
        <v>3000</v>
      </c>
      <c r="G79" s="115">
        <f t="shared" si="11"/>
        <v>2100</v>
      </c>
      <c r="H79" s="115">
        <f t="shared" si="11"/>
        <v>2100</v>
      </c>
      <c r="I79" s="101"/>
      <c r="J79" s="101"/>
    </row>
    <row r="80" spans="1:10" s="16" customFormat="1" ht="31.5" x14ac:dyDescent="0.25">
      <c r="A80" s="70" t="s">
        <v>72</v>
      </c>
      <c r="B80" s="53" t="s">
        <v>260</v>
      </c>
      <c r="C80" s="58" t="s">
        <v>41</v>
      </c>
      <c r="D80" s="56"/>
      <c r="E80" s="57"/>
      <c r="F80" s="108">
        <f t="shared" si="11"/>
        <v>3000</v>
      </c>
      <c r="G80" s="115">
        <f t="shared" si="11"/>
        <v>2100</v>
      </c>
      <c r="H80" s="115">
        <f t="shared" si="11"/>
        <v>2100</v>
      </c>
      <c r="I80" s="101"/>
      <c r="J80" s="101"/>
    </row>
    <row r="81" spans="1:10" s="16" customFormat="1" ht="15.75" x14ac:dyDescent="0.25">
      <c r="A81" s="70" t="s">
        <v>66</v>
      </c>
      <c r="B81" s="53" t="s">
        <v>260</v>
      </c>
      <c r="C81" s="58" t="s">
        <v>41</v>
      </c>
      <c r="D81" s="56" t="s">
        <v>37</v>
      </c>
      <c r="E81" s="57" t="s">
        <v>40</v>
      </c>
      <c r="F81" s="108">
        <f>2200+800</f>
        <v>3000</v>
      </c>
      <c r="G81" s="115">
        <v>2100</v>
      </c>
      <c r="H81" s="115">
        <v>2100</v>
      </c>
      <c r="I81" s="101"/>
      <c r="J81" s="101"/>
    </row>
    <row r="82" spans="1:10" s="16" customFormat="1" ht="35.25" customHeight="1" x14ac:dyDescent="0.25">
      <c r="A82" s="52" t="s">
        <v>104</v>
      </c>
      <c r="B82" s="53" t="s">
        <v>261</v>
      </c>
      <c r="C82" s="58" t="s">
        <v>41</v>
      </c>
      <c r="D82" s="56"/>
      <c r="E82" s="57"/>
      <c r="F82" s="108">
        <f>F83</f>
        <v>700</v>
      </c>
      <c r="G82" s="115">
        <f>G83</f>
        <v>600</v>
      </c>
      <c r="H82" s="115">
        <f>H83</f>
        <v>600</v>
      </c>
      <c r="I82" s="101"/>
      <c r="J82" s="101"/>
    </row>
    <row r="83" spans="1:10" s="16" customFormat="1" ht="31.5" x14ac:dyDescent="0.25">
      <c r="A83" s="70" t="s">
        <v>72</v>
      </c>
      <c r="B83" s="53" t="s">
        <v>261</v>
      </c>
      <c r="C83" s="58" t="s">
        <v>41</v>
      </c>
      <c r="D83" s="56"/>
      <c r="E83" s="57"/>
      <c r="F83" s="108">
        <v>700</v>
      </c>
      <c r="G83" s="115">
        <v>600</v>
      </c>
      <c r="H83" s="115">
        <v>600</v>
      </c>
      <c r="I83" s="101"/>
      <c r="J83" s="101"/>
    </row>
    <row r="84" spans="1:10" s="16" customFormat="1" ht="31.5" customHeight="1" x14ac:dyDescent="0.25">
      <c r="A84" s="52" t="s">
        <v>103</v>
      </c>
      <c r="B84" s="53" t="s">
        <v>262</v>
      </c>
      <c r="C84" s="56" t="s">
        <v>41</v>
      </c>
      <c r="D84" s="56" t="s">
        <v>37</v>
      </c>
      <c r="E84" s="57" t="s">
        <v>40</v>
      </c>
      <c r="F84" s="108">
        <f>100-30</f>
        <v>70</v>
      </c>
      <c r="G84" s="115">
        <v>100</v>
      </c>
      <c r="H84" s="115">
        <v>100</v>
      </c>
      <c r="I84" s="101"/>
      <c r="J84" s="101"/>
    </row>
    <row r="85" spans="1:10" s="16" customFormat="1" ht="15.75" x14ac:dyDescent="0.25">
      <c r="A85" s="70"/>
      <c r="B85" s="53"/>
      <c r="C85" s="58"/>
      <c r="D85" s="56"/>
      <c r="E85" s="57"/>
      <c r="F85" s="108"/>
      <c r="G85" s="115"/>
      <c r="H85" s="115"/>
      <c r="I85" s="101"/>
      <c r="J85" s="101"/>
    </row>
    <row r="86" spans="1:10" s="16" customFormat="1" ht="47.25" x14ac:dyDescent="0.25">
      <c r="A86" s="70" t="s">
        <v>105</v>
      </c>
      <c r="B86" s="53" t="s">
        <v>263</v>
      </c>
      <c r="C86" s="58" t="s">
        <v>41</v>
      </c>
      <c r="D86" s="56"/>
      <c r="E86" s="57"/>
      <c r="F86" s="108">
        <f>300-5-100-40</f>
        <v>155</v>
      </c>
      <c r="G86" s="115">
        <v>350</v>
      </c>
      <c r="H86" s="115">
        <v>350</v>
      </c>
      <c r="I86" s="101"/>
      <c r="J86" s="101"/>
    </row>
    <row r="87" spans="1:10" s="16" customFormat="1" ht="31.5" x14ac:dyDescent="0.25">
      <c r="A87" s="70" t="s">
        <v>106</v>
      </c>
      <c r="B87" s="53" t="s">
        <v>264</v>
      </c>
      <c r="C87" s="58" t="s">
        <v>41</v>
      </c>
      <c r="D87" s="56" t="s">
        <v>37</v>
      </c>
      <c r="E87" s="57" t="s">
        <v>40</v>
      </c>
      <c r="F87" s="108">
        <v>100</v>
      </c>
      <c r="G87" s="115">
        <v>100</v>
      </c>
      <c r="H87" s="115">
        <v>100</v>
      </c>
      <c r="I87" s="101"/>
      <c r="J87" s="101"/>
    </row>
    <row r="88" spans="1:10" s="16" customFormat="1" ht="15.75" x14ac:dyDescent="0.25">
      <c r="A88" s="70" t="s">
        <v>226</v>
      </c>
      <c r="B88" s="53" t="s">
        <v>265</v>
      </c>
      <c r="C88" s="58"/>
      <c r="D88" s="56"/>
      <c r="E88" s="57"/>
      <c r="F88" s="108">
        <f>F89</f>
        <v>0</v>
      </c>
      <c r="G88" s="115">
        <f>G89</f>
        <v>0</v>
      </c>
      <c r="H88" s="115">
        <f>H89</f>
        <v>2850</v>
      </c>
      <c r="I88" s="101"/>
      <c r="J88" s="101"/>
    </row>
    <row r="89" spans="1:10" s="16" customFormat="1" ht="31.5" x14ac:dyDescent="0.25">
      <c r="A89" s="70" t="s">
        <v>227</v>
      </c>
      <c r="B89" s="53" t="s">
        <v>266</v>
      </c>
      <c r="C89" s="58" t="s">
        <v>41</v>
      </c>
      <c r="D89" s="56" t="s">
        <v>37</v>
      </c>
      <c r="E89" s="57" t="s">
        <v>40</v>
      </c>
      <c r="F89" s="108">
        <v>0</v>
      </c>
      <c r="G89" s="115">
        <v>0</v>
      </c>
      <c r="H89" s="115">
        <f>2000+850</f>
        <v>2850</v>
      </c>
      <c r="I89" s="101"/>
      <c r="J89" s="101"/>
    </row>
    <row r="90" spans="1:10" s="16" customFormat="1" ht="83.25" customHeight="1" x14ac:dyDescent="0.25">
      <c r="A90" s="52" t="s">
        <v>215</v>
      </c>
      <c r="B90" s="59" t="s">
        <v>6</v>
      </c>
      <c r="C90" s="60"/>
      <c r="D90" s="60"/>
      <c r="E90" s="61"/>
      <c r="F90" s="107">
        <f>F91+F95</f>
        <v>2294.3000000000002</v>
      </c>
      <c r="G90" s="114">
        <f>G91+G95</f>
        <v>2675.1</v>
      </c>
      <c r="H90" s="114">
        <f>H91+H95</f>
        <v>2773</v>
      </c>
      <c r="I90" s="100"/>
      <c r="J90" s="100"/>
    </row>
    <row r="91" spans="1:10" s="16" customFormat="1" ht="34.5" customHeight="1" x14ac:dyDescent="0.25">
      <c r="A91" s="52" t="s">
        <v>166</v>
      </c>
      <c r="B91" s="53" t="s">
        <v>165</v>
      </c>
      <c r="C91" s="56"/>
      <c r="D91" s="56"/>
      <c r="E91" s="57"/>
      <c r="F91" s="108">
        <f t="shared" ref="F91:H93" si="12">F92</f>
        <v>1494.3</v>
      </c>
      <c r="G91" s="115">
        <f t="shared" si="12"/>
        <v>2175.1</v>
      </c>
      <c r="H91" s="115">
        <f t="shared" si="12"/>
        <v>2273</v>
      </c>
      <c r="I91" s="101"/>
      <c r="J91" s="101"/>
    </row>
    <row r="92" spans="1:10" s="16" customFormat="1" ht="28.5" customHeight="1" x14ac:dyDescent="0.25">
      <c r="A92" s="52" t="s">
        <v>88</v>
      </c>
      <c r="B92" s="53" t="s">
        <v>167</v>
      </c>
      <c r="C92" s="58"/>
      <c r="D92" s="56"/>
      <c r="E92" s="57"/>
      <c r="F92" s="108">
        <f t="shared" si="12"/>
        <v>1494.3</v>
      </c>
      <c r="G92" s="115">
        <f t="shared" si="12"/>
        <v>2175.1</v>
      </c>
      <c r="H92" s="115">
        <f t="shared" si="12"/>
        <v>2273</v>
      </c>
      <c r="I92" s="101"/>
      <c r="J92" s="101"/>
    </row>
    <row r="93" spans="1:10" s="16" customFormat="1" ht="15.75" x14ac:dyDescent="0.25">
      <c r="A93" s="70" t="s">
        <v>17</v>
      </c>
      <c r="B93" s="53" t="s">
        <v>167</v>
      </c>
      <c r="C93" s="58" t="s">
        <v>16</v>
      </c>
      <c r="D93" s="56"/>
      <c r="E93" s="57"/>
      <c r="F93" s="108">
        <f t="shared" si="12"/>
        <v>1494.3</v>
      </c>
      <c r="G93" s="115">
        <f t="shared" si="12"/>
        <v>2175.1</v>
      </c>
      <c r="H93" s="115">
        <f t="shared" si="12"/>
        <v>2273</v>
      </c>
      <c r="I93" s="101"/>
      <c r="J93" s="101"/>
    </row>
    <row r="94" spans="1:10" s="16" customFormat="1" ht="15.75" x14ac:dyDescent="0.25">
      <c r="A94" s="70" t="s">
        <v>98</v>
      </c>
      <c r="B94" s="53" t="s">
        <v>167</v>
      </c>
      <c r="C94" s="58" t="s">
        <v>16</v>
      </c>
      <c r="D94" s="56" t="s">
        <v>29</v>
      </c>
      <c r="E94" s="57" t="s">
        <v>49</v>
      </c>
      <c r="F94" s="108">
        <v>1494.3</v>
      </c>
      <c r="G94" s="115">
        <v>2175.1</v>
      </c>
      <c r="H94" s="115">
        <v>2273</v>
      </c>
      <c r="I94" s="101"/>
      <c r="J94" s="101"/>
    </row>
    <row r="95" spans="1:10" s="16" customFormat="1" ht="47.25" x14ac:dyDescent="0.25">
      <c r="A95" s="52" t="s">
        <v>216</v>
      </c>
      <c r="B95" s="53" t="s">
        <v>168</v>
      </c>
      <c r="C95" s="58"/>
      <c r="D95" s="56"/>
      <c r="E95" s="57"/>
      <c r="F95" s="108">
        <f t="shared" ref="F95:H96" si="13">F96</f>
        <v>800</v>
      </c>
      <c r="G95" s="115">
        <f t="shared" si="13"/>
        <v>500</v>
      </c>
      <c r="H95" s="115">
        <f t="shared" si="13"/>
        <v>500</v>
      </c>
      <c r="I95" s="101"/>
      <c r="J95" s="101"/>
    </row>
    <row r="96" spans="1:10" s="16" customFormat="1" ht="31.5" x14ac:dyDescent="0.25">
      <c r="A96" s="70" t="s">
        <v>96</v>
      </c>
      <c r="B96" s="53" t="s">
        <v>169</v>
      </c>
      <c r="C96" s="58" t="s">
        <v>16</v>
      </c>
      <c r="D96" s="56"/>
      <c r="E96" s="57"/>
      <c r="F96" s="108">
        <f t="shared" si="13"/>
        <v>800</v>
      </c>
      <c r="G96" s="115">
        <f t="shared" si="13"/>
        <v>500</v>
      </c>
      <c r="H96" s="115">
        <f t="shared" si="13"/>
        <v>500</v>
      </c>
      <c r="I96" s="101"/>
      <c r="J96" s="101"/>
    </row>
    <row r="97" spans="1:10" s="16" customFormat="1" ht="31.5" x14ac:dyDescent="0.25">
      <c r="A97" s="70" t="s">
        <v>113</v>
      </c>
      <c r="B97" s="53" t="s">
        <v>169</v>
      </c>
      <c r="C97" s="58" t="s">
        <v>16</v>
      </c>
      <c r="D97" s="56" t="s">
        <v>29</v>
      </c>
      <c r="E97" s="57" t="s">
        <v>51</v>
      </c>
      <c r="F97" s="108">
        <v>800</v>
      </c>
      <c r="G97" s="115">
        <v>500</v>
      </c>
      <c r="H97" s="115">
        <v>500</v>
      </c>
      <c r="I97" s="101"/>
      <c r="J97" s="101"/>
    </row>
    <row r="98" spans="1:10" s="16" customFormat="1" ht="79.5" hidden="1" customHeight="1" x14ac:dyDescent="0.25">
      <c r="A98" s="62" t="s">
        <v>115</v>
      </c>
      <c r="B98" s="71" t="s">
        <v>7</v>
      </c>
      <c r="C98" s="72"/>
      <c r="D98" s="72"/>
      <c r="E98" s="73"/>
      <c r="F98" s="109">
        <f>F99+F105</f>
        <v>0</v>
      </c>
      <c r="G98" s="116">
        <f>G99+G105</f>
        <v>0</v>
      </c>
      <c r="H98" s="116">
        <f>H99</f>
        <v>0</v>
      </c>
      <c r="I98" s="102"/>
      <c r="J98" s="102"/>
    </row>
    <row r="99" spans="1:10" s="16" customFormat="1" ht="36.75" hidden="1" customHeight="1" x14ac:dyDescent="0.25">
      <c r="A99" s="62" t="s">
        <v>171</v>
      </c>
      <c r="B99" s="53" t="s">
        <v>170</v>
      </c>
      <c r="C99" s="72"/>
      <c r="D99" s="72"/>
      <c r="E99" s="73"/>
      <c r="F99" s="110">
        <f>F101+F102+F103+F104</f>
        <v>0</v>
      </c>
      <c r="G99" s="110">
        <f>G101+G102+G103+G104</f>
        <v>0</v>
      </c>
      <c r="H99" s="110">
        <f>H101+H102+H103+H104</f>
        <v>0</v>
      </c>
      <c r="I99" s="103"/>
      <c r="J99" s="103"/>
    </row>
    <row r="100" spans="1:10" s="15" customFormat="1" ht="33" hidden="1" customHeight="1" x14ac:dyDescent="0.25">
      <c r="A100" s="70" t="s">
        <v>69</v>
      </c>
      <c r="B100" s="53" t="s">
        <v>172</v>
      </c>
      <c r="C100" s="79">
        <v>240</v>
      </c>
      <c r="D100" s="63"/>
      <c r="E100" s="64"/>
      <c r="F100" s="108">
        <f>F101</f>
        <v>0</v>
      </c>
      <c r="G100" s="115">
        <f>G101</f>
        <v>0</v>
      </c>
      <c r="H100" s="115">
        <f>H101</f>
        <v>0</v>
      </c>
      <c r="I100" s="101"/>
      <c r="J100" s="101"/>
    </row>
    <row r="101" spans="1:10" s="15" customFormat="1" ht="34.5" hidden="1" customHeight="1" x14ac:dyDescent="0.25">
      <c r="A101" s="62" t="s">
        <v>107</v>
      </c>
      <c r="B101" s="53" t="s">
        <v>172</v>
      </c>
      <c r="C101" s="79">
        <v>240</v>
      </c>
      <c r="D101" s="80" t="s">
        <v>38</v>
      </c>
      <c r="E101" s="81" t="s">
        <v>50</v>
      </c>
      <c r="F101" s="108">
        <v>0</v>
      </c>
      <c r="G101" s="115">
        <v>0</v>
      </c>
      <c r="H101" s="115">
        <v>0</v>
      </c>
      <c r="I101" s="101"/>
      <c r="J101" s="101"/>
    </row>
    <row r="102" spans="1:10" s="15" customFormat="1" ht="39" hidden="1" customHeight="1" x14ac:dyDescent="0.25">
      <c r="A102" s="95" t="s">
        <v>176</v>
      </c>
      <c r="B102" s="53" t="s">
        <v>173</v>
      </c>
      <c r="C102" s="56" t="s">
        <v>68</v>
      </c>
      <c r="D102" s="56"/>
      <c r="E102" s="57"/>
      <c r="F102" s="108">
        <f>122-122</f>
        <v>0</v>
      </c>
      <c r="G102" s="115">
        <v>0</v>
      </c>
      <c r="H102" s="115">
        <v>0</v>
      </c>
      <c r="I102" s="101"/>
      <c r="J102" s="101"/>
    </row>
    <row r="103" spans="1:10" s="15" customFormat="1" ht="32.25" hidden="1" customHeight="1" x14ac:dyDescent="0.25">
      <c r="A103" s="70" t="s">
        <v>177</v>
      </c>
      <c r="B103" s="53" t="s">
        <v>174</v>
      </c>
      <c r="C103" s="56" t="s">
        <v>68</v>
      </c>
      <c r="D103" s="56"/>
      <c r="E103" s="57"/>
      <c r="F103" s="108">
        <v>0</v>
      </c>
      <c r="G103" s="115">
        <v>0</v>
      </c>
      <c r="H103" s="115">
        <v>0</v>
      </c>
      <c r="I103" s="101"/>
      <c r="J103" s="101"/>
    </row>
    <row r="104" spans="1:10" s="15" customFormat="1" ht="15.75" hidden="1" x14ac:dyDescent="0.25">
      <c r="A104" s="76" t="s">
        <v>62</v>
      </c>
      <c r="B104" s="53" t="s">
        <v>175</v>
      </c>
      <c r="C104" s="56" t="s">
        <v>68</v>
      </c>
      <c r="D104" s="56" t="s">
        <v>38</v>
      </c>
      <c r="E104" s="57" t="s">
        <v>50</v>
      </c>
      <c r="F104" s="108">
        <f>100-100</f>
        <v>0</v>
      </c>
      <c r="G104" s="115">
        <v>0</v>
      </c>
      <c r="H104" s="115">
        <v>0</v>
      </c>
      <c r="I104" s="101"/>
      <c r="J104" s="101"/>
    </row>
    <row r="105" spans="1:10" s="15" customFormat="1" ht="36.75" hidden="1" customHeight="1" x14ac:dyDescent="0.25">
      <c r="A105" s="118" t="s">
        <v>181</v>
      </c>
      <c r="B105" s="53" t="s">
        <v>178</v>
      </c>
      <c r="C105" s="56"/>
      <c r="D105" s="56"/>
      <c r="E105" s="57"/>
      <c r="F105" s="108">
        <f>F106+F107</f>
        <v>0</v>
      </c>
      <c r="G105" s="115">
        <f>G106+G107</f>
        <v>0</v>
      </c>
      <c r="H105" s="115">
        <v>0</v>
      </c>
      <c r="I105" s="101"/>
      <c r="J105" s="101"/>
    </row>
    <row r="106" spans="1:10" s="15" customFormat="1" ht="36.75" hidden="1" customHeight="1" x14ac:dyDescent="0.25">
      <c r="A106" s="118" t="s">
        <v>120</v>
      </c>
      <c r="B106" s="53" t="s">
        <v>179</v>
      </c>
      <c r="C106" s="56" t="s">
        <v>68</v>
      </c>
      <c r="D106" s="56" t="s">
        <v>39</v>
      </c>
      <c r="E106" s="57" t="s">
        <v>49</v>
      </c>
      <c r="F106" s="108">
        <v>0</v>
      </c>
      <c r="G106" s="115">
        <v>0</v>
      </c>
      <c r="H106" s="115">
        <v>0</v>
      </c>
      <c r="I106" s="101"/>
      <c r="J106" s="101"/>
    </row>
    <row r="107" spans="1:10" s="15" customFormat="1" ht="36.75" hidden="1" customHeight="1" x14ac:dyDescent="0.25">
      <c r="A107" s="118" t="s">
        <v>119</v>
      </c>
      <c r="B107" s="53" t="s">
        <v>180</v>
      </c>
      <c r="C107" s="56" t="s">
        <v>41</v>
      </c>
      <c r="D107" s="56" t="s">
        <v>39</v>
      </c>
      <c r="E107" s="57" t="s">
        <v>49</v>
      </c>
      <c r="F107" s="108">
        <v>0</v>
      </c>
      <c r="G107" s="115">
        <v>0</v>
      </c>
      <c r="H107" s="115">
        <v>0</v>
      </c>
      <c r="I107" s="101"/>
      <c r="J107" s="101"/>
    </row>
    <row r="108" spans="1:10" s="15" customFormat="1" ht="112.5" customHeight="1" x14ac:dyDescent="0.25">
      <c r="A108" s="65" t="s">
        <v>217</v>
      </c>
      <c r="B108" s="59" t="s">
        <v>8</v>
      </c>
      <c r="C108" s="56"/>
      <c r="D108" s="56"/>
      <c r="E108" s="57"/>
      <c r="F108" s="107">
        <f>F109+F116</f>
        <v>1432</v>
      </c>
      <c r="G108" s="114">
        <f>G109+G116</f>
        <v>753.3</v>
      </c>
      <c r="H108" s="114">
        <f>H109+H116</f>
        <v>773.3</v>
      </c>
      <c r="I108" s="100"/>
      <c r="J108" s="100"/>
    </row>
    <row r="109" spans="1:10" s="15" customFormat="1" ht="48" customHeight="1" x14ac:dyDescent="0.25">
      <c r="A109" s="65" t="s">
        <v>183</v>
      </c>
      <c r="B109" s="53" t="s">
        <v>182</v>
      </c>
      <c r="C109" s="56"/>
      <c r="D109" s="56"/>
      <c r="E109" s="57"/>
      <c r="F109" s="108">
        <f>F110+F113</f>
        <v>150</v>
      </c>
      <c r="G109" s="115">
        <f>G110+G113</f>
        <v>230</v>
      </c>
      <c r="H109" s="115">
        <f>H110+H113</f>
        <v>230</v>
      </c>
      <c r="I109" s="101"/>
      <c r="J109" s="101"/>
    </row>
    <row r="110" spans="1:10" s="15" customFormat="1" ht="28.5" customHeight="1" x14ac:dyDescent="0.25">
      <c r="A110" s="65" t="s">
        <v>9</v>
      </c>
      <c r="B110" s="53" t="s">
        <v>184</v>
      </c>
      <c r="C110" s="56"/>
      <c r="D110" s="56"/>
      <c r="E110" s="57"/>
      <c r="F110" s="108">
        <f t="shared" ref="F110:H111" si="14">F111</f>
        <v>120</v>
      </c>
      <c r="G110" s="115">
        <f t="shared" si="14"/>
        <v>200</v>
      </c>
      <c r="H110" s="115">
        <f t="shared" si="14"/>
        <v>200</v>
      </c>
      <c r="I110" s="101"/>
      <c r="J110" s="101"/>
    </row>
    <row r="111" spans="1:10" ht="31.5" x14ac:dyDescent="0.25">
      <c r="A111" s="70" t="s">
        <v>69</v>
      </c>
      <c r="B111" s="53" t="s">
        <v>184</v>
      </c>
      <c r="C111" s="58" t="s">
        <v>41</v>
      </c>
      <c r="D111" s="58"/>
      <c r="E111" s="66"/>
      <c r="F111" s="108">
        <f t="shared" si="14"/>
        <v>120</v>
      </c>
      <c r="G111" s="115">
        <f t="shared" si="14"/>
        <v>200</v>
      </c>
      <c r="H111" s="115">
        <f t="shared" si="14"/>
        <v>200</v>
      </c>
      <c r="I111" s="101"/>
      <c r="J111" s="101"/>
    </row>
    <row r="112" spans="1:10" s="15" customFormat="1" ht="31.5" x14ac:dyDescent="0.25">
      <c r="A112" s="77" t="s">
        <v>34</v>
      </c>
      <c r="B112" s="53" t="s">
        <v>184</v>
      </c>
      <c r="C112" s="58" t="s">
        <v>41</v>
      </c>
      <c r="D112" s="58" t="s">
        <v>51</v>
      </c>
      <c r="E112" s="66" t="s">
        <v>29</v>
      </c>
      <c r="F112" s="108">
        <v>120</v>
      </c>
      <c r="G112" s="115">
        <v>200</v>
      </c>
      <c r="H112" s="115">
        <v>200</v>
      </c>
      <c r="I112" s="101"/>
      <c r="J112" s="101"/>
    </row>
    <row r="113" spans="1:10" s="15" customFormat="1" ht="37.5" customHeight="1" x14ac:dyDescent="0.25">
      <c r="A113" s="65" t="s">
        <v>90</v>
      </c>
      <c r="B113" s="53" t="s">
        <v>185</v>
      </c>
      <c r="C113" s="58"/>
      <c r="D113" s="58"/>
      <c r="E113" s="66"/>
      <c r="F113" s="108">
        <f t="shared" ref="F113:H114" si="15">F114</f>
        <v>30</v>
      </c>
      <c r="G113" s="115">
        <f t="shared" si="15"/>
        <v>30</v>
      </c>
      <c r="H113" s="115">
        <f t="shared" si="15"/>
        <v>30</v>
      </c>
      <c r="I113" s="101"/>
      <c r="J113" s="101"/>
    </row>
    <row r="114" spans="1:10" s="15" customFormat="1" ht="31.5" x14ac:dyDescent="0.25">
      <c r="A114" s="70" t="s">
        <v>69</v>
      </c>
      <c r="B114" s="53" t="s">
        <v>185</v>
      </c>
      <c r="C114" s="58" t="s">
        <v>41</v>
      </c>
      <c r="D114" s="58"/>
      <c r="E114" s="66"/>
      <c r="F114" s="108">
        <f t="shared" si="15"/>
        <v>30</v>
      </c>
      <c r="G114" s="115">
        <f t="shared" si="15"/>
        <v>30</v>
      </c>
      <c r="H114" s="115">
        <f t="shared" si="15"/>
        <v>30</v>
      </c>
      <c r="I114" s="101"/>
      <c r="J114" s="101"/>
    </row>
    <row r="115" spans="1:10" s="15" customFormat="1" ht="31.5" x14ac:dyDescent="0.25">
      <c r="A115" s="77" t="s">
        <v>34</v>
      </c>
      <c r="B115" s="53" t="s">
        <v>185</v>
      </c>
      <c r="C115" s="58" t="s">
        <v>41</v>
      </c>
      <c r="D115" s="58" t="s">
        <v>51</v>
      </c>
      <c r="E115" s="66" t="s">
        <v>29</v>
      </c>
      <c r="F115" s="108">
        <v>30</v>
      </c>
      <c r="G115" s="115">
        <v>30</v>
      </c>
      <c r="H115" s="115">
        <v>30</v>
      </c>
      <c r="I115" s="101"/>
      <c r="J115" s="101"/>
    </row>
    <row r="116" spans="1:10" s="15" customFormat="1" ht="47.25" x14ac:dyDescent="0.25">
      <c r="A116" s="65" t="s">
        <v>187</v>
      </c>
      <c r="B116" s="53" t="s">
        <v>186</v>
      </c>
      <c r="C116" s="58"/>
      <c r="D116" s="58"/>
      <c r="E116" s="66"/>
      <c r="F116" s="108">
        <f>F117+F120</f>
        <v>1282</v>
      </c>
      <c r="G116" s="115">
        <v>523.29999999999995</v>
      </c>
      <c r="H116" s="115">
        <f>H117+H120</f>
        <v>543.29999999999995</v>
      </c>
      <c r="I116" s="101"/>
      <c r="J116" s="101"/>
    </row>
    <row r="117" spans="1:10" s="15" customFormat="1" ht="39.75" customHeight="1" x14ac:dyDescent="0.25">
      <c r="A117" s="65" t="s">
        <v>10</v>
      </c>
      <c r="B117" s="53" t="s">
        <v>188</v>
      </c>
      <c r="C117" s="58"/>
      <c r="D117" s="58"/>
      <c r="E117" s="66"/>
      <c r="F117" s="108">
        <f t="shared" ref="F117:H118" si="16">F118</f>
        <v>182</v>
      </c>
      <c r="G117" s="115">
        <f t="shared" si="16"/>
        <v>210.3</v>
      </c>
      <c r="H117" s="115">
        <f t="shared" si="16"/>
        <v>217.7</v>
      </c>
      <c r="I117" s="101"/>
      <c r="J117" s="101"/>
    </row>
    <row r="118" spans="1:10" s="15" customFormat="1" ht="31.5" x14ac:dyDescent="0.25">
      <c r="A118" s="70" t="s">
        <v>72</v>
      </c>
      <c r="B118" s="53" t="s">
        <v>188</v>
      </c>
      <c r="C118" s="58" t="s">
        <v>41</v>
      </c>
      <c r="D118" s="58"/>
      <c r="E118" s="66"/>
      <c r="F118" s="108">
        <f t="shared" si="16"/>
        <v>182</v>
      </c>
      <c r="G118" s="115">
        <f t="shared" si="16"/>
        <v>210.3</v>
      </c>
      <c r="H118" s="115">
        <f t="shared" si="16"/>
        <v>217.7</v>
      </c>
      <c r="I118" s="101"/>
      <c r="J118" s="101"/>
    </row>
    <row r="119" spans="1:10" s="15" customFormat="1" ht="36" customHeight="1" x14ac:dyDescent="0.25">
      <c r="A119" s="77" t="s">
        <v>128</v>
      </c>
      <c r="B119" s="53" t="s">
        <v>188</v>
      </c>
      <c r="C119" s="58" t="s">
        <v>41</v>
      </c>
      <c r="D119" s="58" t="s">
        <v>51</v>
      </c>
      <c r="E119" s="66" t="s">
        <v>29</v>
      </c>
      <c r="F119" s="108">
        <v>182</v>
      </c>
      <c r="G119" s="115">
        <v>210.3</v>
      </c>
      <c r="H119" s="115">
        <v>217.7</v>
      </c>
      <c r="I119" s="101"/>
      <c r="J119" s="101"/>
    </row>
    <row r="120" spans="1:10" s="15" customFormat="1" ht="33.75" customHeight="1" x14ac:dyDescent="0.25">
      <c r="A120" s="65" t="s">
        <v>11</v>
      </c>
      <c r="B120" s="53" t="s">
        <v>189</v>
      </c>
      <c r="C120" s="58"/>
      <c r="D120" s="58"/>
      <c r="E120" s="66"/>
      <c r="F120" s="108">
        <f t="shared" ref="F120:H121" si="17">F121</f>
        <v>1100</v>
      </c>
      <c r="G120" s="115">
        <f t="shared" si="17"/>
        <v>313</v>
      </c>
      <c r="H120" s="115">
        <f t="shared" si="17"/>
        <v>325.60000000000002</v>
      </c>
      <c r="I120" s="101"/>
      <c r="J120" s="101"/>
    </row>
    <row r="121" spans="1:10" s="15" customFormat="1" ht="31.5" x14ac:dyDescent="0.25">
      <c r="A121" s="70" t="s">
        <v>72</v>
      </c>
      <c r="B121" s="53" t="s">
        <v>189</v>
      </c>
      <c r="C121" s="58" t="s">
        <v>41</v>
      </c>
      <c r="D121" s="58"/>
      <c r="E121" s="66"/>
      <c r="F121" s="108">
        <f t="shared" si="17"/>
        <v>1100</v>
      </c>
      <c r="G121" s="115">
        <f t="shared" si="17"/>
        <v>313</v>
      </c>
      <c r="H121" s="115">
        <f t="shared" si="17"/>
        <v>325.60000000000002</v>
      </c>
      <c r="I121" s="101"/>
      <c r="J121" s="101"/>
    </row>
    <row r="122" spans="1:10" s="15" customFormat="1" ht="31.5" x14ac:dyDescent="0.25">
      <c r="A122" s="77" t="s">
        <v>34</v>
      </c>
      <c r="B122" s="53" t="s">
        <v>189</v>
      </c>
      <c r="C122" s="58" t="s">
        <v>41</v>
      </c>
      <c r="D122" s="58" t="s">
        <v>51</v>
      </c>
      <c r="E122" s="66" t="s">
        <v>29</v>
      </c>
      <c r="F122" s="108">
        <f>200+900</f>
        <v>1100</v>
      </c>
      <c r="G122" s="115">
        <v>313</v>
      </c>
      <c r="H122" s="115">
        <v>325.60000000000002</v>
      </c>
      <c r="I122" s="101"/>
      <c r="J122" s="101"/>
    </row>
    <row r="123" spans="1:10" s="15" customFormat="1" ht="96.75" customHeight="1" x14ac:dyDescent="0.25">
      <c r="A123" s="65" t="s">
        <v>116</v>
      </c>
      <c r="B123" s="59" t="s">
        <v>12</v>
      </c>
      <c r="C123" s="58"/>
      <c r="D123" s="58"/>
      <c r="E123" s="66"/>
      <c r="F123" s="108">
        <f>F124+F130+F132</f>
        <v>3300.8</v>
      </c>
      <c r="G123" s="108">
        <f>G124+G130+G132</f>
        <v>85</v>
      </c>
      <c r="H123" s="108">
        <f>H124+H130+H132</f>
        <v>85</v>
      </c>
      <c r="I123" s="101"/>
      <c r="J123" s="101"/>
    </row>
    <row r="124" spans="1:10" s="15" customFormat="1" ht="82.5" customHeight="1" x14ac:dyDescent="0.25">
      <c r="A124" s="84" t="s">
        <v>190</v>
      </c>
      <c r="B124" s="59" t="s">
        <v>191</v>
      </c>
      <c r="C124" s="58"/>
      <c r="D124" s="58"/>
      <c r="E124" s="66"/>
      <c r="F124" s="108">
        <f>F125+F128</f>
        <v>125</v>
      </c>
      <c r="G124" s="108">
        <f>G125+G128</f>
        <v>85</v>
      </c>
      <c r="H124" s="108">
        <f>H125+H128</f>
        <v>85</v>
      </c>
      <c r="I124" s="101"/>
      <c r="J124" s="101"/>
    </row>
    <row r="125" spans="1:10" s="15" customFormat="1" ht="31.5" x14ac:dyDescent="0.2">
      <c r="A125" s="86" t="s">
        <v>13</v>
      </c>
      <c r="B125" s="83" t="s">
        <v>192</v>
      </c>
      <c r="C125" s="58"/>
      <c r="D125" s="58"/>
      <c r="E125" s="66"/>
      <c r="F125" s="108">
        <f t="shared" ref="F125:H126" si="18">F126</f>
        <v>125</v>
      </c>
      <c r="G125" s="115">
        <f t="shared" si="18"/>
        <v>85</v>
      </c>
      <c r="H125" s="115">
        <f t="shared" si="18"/>
        <v>85</v>
      </c>
      <c r="I125" s="101"/>
      <c r="J125" s="101"/>
    </row>
    <row r="126" spans="1:10" s="15" customFormat="1" ht="31.5" x14ac:dyDescent="0.25">
      <c r="A126" s="85" t="s">
        <v>72</v>
      </c>
      <c r="B126" s="53" t="s">
        <v>192</v>
      </c>
      <c r="C126" s="58" t="s">
        <v>41</v>
      </c>
      <c r="D126" s="58"/>
      <c r="E126" s="66"/>
      <c r="F126" s="108">
        <f t="shared" si="18"/>
        <v>125</v>
      </c>
      <c r="G126" s="115">
        <f t="shared" si="18"/>
        <v>85</v>
      </c>
      <c r="H126" s="115">
        <f t="shared" si="18"/>
        <v>85</v>
      </c>
      <c r="I126" s="101"/>
      <c r="J126" s="101"/>
    </row>
    <row r="127" spans="1:10" s="15" customFormat="1" ht="15.75" x14ac:dyDescent="0.25">
      <c r="A127" s="77" t="s">
        <v>47</v>
      </c>
      <c r="B127" s="53" t="s">
        <v>192</v>
      </c>
      <c r="C127" s="58" t="s">
        <v>19</v>
      </c>
      <c r="D127" s="58" t="s">
        <v>49</v>
      </c>
      <c r="E127" s="66" t="s">
        <v>26</v>
      </c>
      <c r="F127" s="108">
        <v>125</v>
      </c>
      <c r="G127" s="115">
        <v>85</v>
      </c>
      <c r="H127" s="115">
        <v>85</v>
      </c>
      <c r="I127" s="101"/>
      <c r="J127" s="101"/>
    </row>
    <row r="128" spans="1:10" s="15" customFormat="1" ht="31.5" x14ac:dyDescent="0.25">
      <c r="A128" s="77" t="s">
        <v>108</v>
      </c>
      <c r="B128" s="53" t="s">
        <v>193</v>
      </c>
      <c r="C128" s="58"/>
      <c r="D128" s="58"/>
      <c r="E128" s="66"/>
      <c r="F128" s="108">
        <f>F129</f>
        <v>0</v>
      </c>
      <c r="G128" s="115">
        <f>G129</f>
        <v>0</v>
      </c>
      <c r="H128" s="115">
        <f>H129</f>
        <v>0</v>
      </c>
      <c r="I128" s="101"/>
      <c r="J128" s="101"/>
    </row>
    <row r="129" spans="1:10" s="15" customFormat="1" ht="31.5" x14ac:dyDescent="0.25">
      <c r="A129" s="85" t="s">
        <v>72</v>
      </c>
      <c r="B129" s="53" t="s">
        <v>193</v>
      </c>
      <c r="C129" s="58" t="s">
        <v>19</v>
      </c>
      <c r="D129" s="58" t="s">
        <v>49</v>
      </c>
      <c r="E129" s="66" t="s">
        <v>26</v>
      </c>
      <c r="F129" s="108">
        <v>0</v>
      </c>
      <c r="G129" s="115">
        <v>0</v>
      </c>
      <c r="H129" s="115">
        <v>0</v>
      </c>
      <c r="I129" s="101"/>
      <c r="J129" s="101"/>
    </row>
    <row r="130" spans="1:10" s="15" customFormat="1" ht="60" customHeight="1" x14ac:dyDescent="0.25">
      <c r="A130" s="77" t="s">
        <v>229</v>
      </c>
      <c r="B130" s="53" t="s">
        <v>194</v>
      </c>
      <c r="C130" s="58"/>
      <c r="D130" s="58"/>
      <c r="E130" s="66"/>
      <c r="F130" s="108">
        <f>F131</f>
        <v>1989.8</v>
      </c>
      <c r="G130" s="115">
        <f>G131</f>
        <v>0</v>
      </c>
      <c r="H130" s="115">
        <f>H131</f>
        <v>0</v>
      </c>
      <c r="I130" s="101"/>
      <c r="J130" s="101"/>
    </row>
    <row r="131" spans="1:10" s="15" customFormat="1" ht="46.5" customHeight="1" x14ac:dyDescent="0.25">
      <c r="A131" s="65" t="s">
        <v>218</v>
      </c>
      <c r="B131" s="53" t="s">
        <v>228</v>
      </c>
      <c r="C131" s="58" t="s">
        <v>41</v>
      </c>
      <c r="D131" s="58" t="s">
        <v>51</v>
      </c>
      <c r="E131" s="66" t="s">
        <v>29</v>
      </c>
      <c r="F131" s="108">
        <v>1989.8</v>
      </c>
      <c r="G131" s="115">
        <v>0</v>
      </c>
      <c r="H131" s="115">
        <v>0</v>
      </c>
      <c r="I131" s="101"/>
      <c r="J131" s="101"/>
    </row>
    <row r="132" spans="1:10" s="15" customFormat="1" ht="47.25" x14ac:dyDescent="0.25">
      <c r="A132" s="65" t="s">
        <v>218</v>
      </c>
      <c r="B132" s="53" t="s">
        <v>228</v>
      </c>
      <c r="C132" s="58" t="s">
        <v>41</v>
      </c>
      <c r="D132" s="58" t="s">
        <v>38</v>
      </c>
      <c r="E132" s="66" t="s">
        <v>51</v>
      </c>
      <c r="F132" s="108">
        <v>1186</v>
      </c>
      <c r="G132" s="115">
        <v>0</v>
      </c>
      <c r="H132" s="115">
        <v>0</v>
      </c>
      <c r="I132" s="101"/>
      <c r="J132" s="101"/>
    </row>
    <row r="133" spans="1:10" s="15" customFormat="1" ht="94.5" x14ac:dyDescent="0.25">
      <c r="A133" s="125" t="s">
        <v>254</v>
      </c>
      <c r="B133" s="59" t="s">
        <v>255</v>
      </c>
      <c r="C133" s="126"/>
      <c r="D133" s="126"/>
      <c r="E133" s="127"/>
      <c r="F133" s="107">
        <f>F134</f>
        <v>16848.5</v>
      </c>
      <c r="G133" s="114">
        <f>G134</f>
        <v>0</v>
      </c>
      <c r="H133" s="114">
        <f>H134</f>
        <v>0</v>
      </c>
      <c r="I133" s="100"/>
      <c r="J133" s="100"/>
    </row>
    <row r="134" spans="1:10" s="15" customFormat="1" ht="15.75" x14ac:dyDescent="0.25">
      <c r="A134" s="65" t="s">
        <v>257</v>
      </c>
      <c r="B134" s="53" t="s">
        <v>256</v>
      </c>
      <c r="C134" s="58"/>
      <c r="D134" s="58"/>
      <c r="E134" s="66"/>
      <c r="F134" s="108">
        <f>F135</f>
        <v>16848.5</v>
      </c>
      <c r="G134" s="115">
        <v>0</v>
      </c>
      <c r="H134" s="115">
        <v>0</v>
      </c>
      <c r="I134" s="101"/>
      <c r="J134" s="101"/>
    </row>
    <row r="135" spans="1:10" s="15" customFormat="1" ht="31.5" x14ac:dyDescent="0.25">
      <c r="A135" s="128" t="s">
        <v>258</v>
      </c>
      <c r="B135" s="124" t="s">
        <v>259</v>
      </c>
      <c r="C135" s="58"/>
      <c r="D135" s="58"/>
      <c r="E135" s="66"/>
      <c r="F135" s="108">
        <f>F136</f>
        <v>16848.5</v>
      </c>
      <c r="G135" s="115">
        <v>0</v>
      </c>
      <c r="H135" s="115">
        <v>0</v>
      </c>
      <c r="I135" s="101"/>
      <c r="J135" s="101"/>
    </row>
    <row r="136" spans="1:10" s="15" customFormat="1" ht="47.25" x14ac:dyDescent="0.25">
      <c r="A136" s="123" t="s">
        <v>252</v>
      </c>
      <c r="B136" s="124" t="s">
        <v>253</v>
      </c>
      <c r="C136" s="58"/>
      <c r="D136" s="58"/>
      <c r="E136" s="66"/>
      <c r="F136" s="108">
        <f>6848.5+10000</f>
        <v>16848.5</v>
      </c>
      <c r="G136" s="115">
        <v>0</v>
      </c>
      <c r="H136" s="115">
        <v>0</v>
      </c>
      <c r="I136" s="101"/>
      <c r="J136" s="101"/>
    </row>
    <row r="137" spans="1:10" s="35" customFormat="1" ht="33" customHeight="1" x14ac:dyDescent="0.25">
      <c r="A137" s="78" t="s">
        <v>63</v>
      </c>
      <c r="B137" s="71" t="s">
        <v>14</v>
      </c>
      <c r="C137" s="72"/>
      <c r="D137" s="72"/>
      <c r="E137" s="73"/>
      <c r="F137" s="109">
        <f>F138</f>
        <v>32993.1</v>
      </c>
      <c r="G137" s="116">
        <f>G138</f>
        <v>32699.700000000004</v>
      </c>
      <c r="H137" s="116">
        <f>H138</f>
        <v>34183.699999999997</v>
      </c>
      <c r="I137" s="102"/>
      <c r="J137" s="102"/>
    </row>
    <row r="138" spans="1:10" s="15" customFormat="1" ht="31.5" customHeight="1" x14ac:dyDescent="0.25">
      <c r="A138" s="70" t="s">
        <v>64</v>
      </c>
      <c r="B138" s="53" t="s">
        <v>230</v>
      </c>
      <c r="C138" s="56"/>
      <c r="D138" s="56"/>
      <c r="E138" s="57"/>
      <c r="F138" s="108">
        <f>F139+F142+F152+F156+F169+F173+F165</f>
        <v>32993.1</v>
      </c>
      <c r="G138" s="115">
        <f>G139+G142+G156+G165+G169+G173+G152</f>
        <v>32699.700000000004</v>
      </c>
      <c r="H138" s="115">
        <f>H139+H142+H156+H165+H169+H173+H152</f>
        <v>34183.699999999997</v>
      </c>
      <c r="I138" s="101"/>
      <c r="J138" s="101"/>
    </row>
    <row r="139" spans="1:10" s="15" customFormat="1" ht="31.5" x14ac:dyDescent="0.25">
      <c r="A139" s="70" t="s">
        <v>53</v>
      </c>
      <c r="B139" s="53" t="s">
        <v>231</v>
      </c>
      <c r="C139" s="56"/>
      <c r="D139" s="56"/>
      <c r="E139" s="57"/>
      <c r="F139" s="108">
        <f t="shared" ref="F139:H140" si="19">F140</f>
        <v>4038.9</v>
      </c>
      <c r="G139" s="115">
        <f t="shared" si="19"/>
        <v>4220.7</v>
      </c>
      <c r="H139" s="115">
        <f t="shared" si="19"/>
        <v>4410.5</v>
      </c>
      <c r="I139" s="101"/>
      <c r="J139" s="101"/>
    </row>
    <row r="140" spans="1:10" s="15" customFormat="1" ht="31.5" x14ac:dyDescent="0.25">
      <c r="A140" s="70" t="s">
        <v>70</v>
      </c>
      <c r="B140" s="53" t="s">
        <v>231</v>
      </c>
      <c r="C140" s="56" t="s">
        <v>19</v>
      </c>
      <c r="D140" s="56"/>
      <c r="E140" s="57"/>
      <c r="F140" s="108">
        <f t="shared" si="19"/>
        <v>4038.9</v>
      </c>
      <c r="G140" s="115">
        <f t="shared" si="19"/>
        <v>4220.7</v>
      </c>
      <c r="H140" s="115">
        <f t="shared" si="19"/>
        <v>4410.5</v>
      </c>
      <c r="I140" s="101"/>
      <c r="J140" s="101"/>
    </row>
    <row r="141" spans="1:10" s="15" customFormat="1" ht="13.5" customHeight="1" x14ac:dyDescent="0.25">
      <c r="A141" s="70" t="s">
        <v>65</v>
      </c>
      <c r="B141" s="53" t="s">
        <v>231</v>
      </c>
      <c r="C141" s="56" t="s">
        <v>19</v>
      </c>
      <c r="D141" s="56" t="s">
        <v>49</v>
      </c>
      <c r="E141" s="57" t="s">
        <v>50</v>
      </c>
      <c r="F141" s="108">
        <v>4038.9</v>
      </c>
      <c r="G141" s="115">
        <v>4220.7</v>
      </c>
      <c r="H141" s="115">
        <v>4410.5</v>
      </c>
      <c r="I141" s="101"/>
      <c r="J141" s="101"/>
    </row>
    <row r="142" spans="1:10" s="15" customFormat="1" ht="33" customHeight="1" x14ac:dyDescent="0.25">
      <c r="A142" s="70" t="s">
        <v>52</v>
      </c>
      <c r="B142" s="53" t="s">
        <v>232</v>
      </c>
      <c r="C142" s="56"/>
      <c r="D142" s="56"/>
      <c r="E142" s="57"/>
      <c r="F142" s="108">
        <f>F143+F146+F149</f>
        <v>25542.5</v>
      </c>
      <c r="G142" s="115">
        <f>G143+G146+G149</f>
        <v>26109.500000000004</v>
      </c>
      <c r="H142" s="115">
        <f>H143+H146+H149</f>
        <v>27329.8</v>
      </c>
      <c r="I142" s="101"/>
      <c r="J142" s="101"/>
    </row>
    <row r="143" spans="1:10" s="15" customFormat="1" ht="31.5" x14ac:dyDescent="0.25">
      <c r="A143" s="70" t="s">
        <v>70</v>
      </c>
      <c r="B143" s="53" t="s">
        <v>232</v>
      </c>
      <c r="C143" s="56" t="s">
        <v>19</v>
      </c>
      <c r="D143" s="56"/>
      <c r="E143" s="57"/>
      <c r="F143" s="108">
        <f>F144+F145</f>
        <v>23064.3</v>
      </c>
      <c r="G143" s="115">
        <f>G144+G145</f>
        <v>23466.800000000003</v>
      </c>
      <c r="H143" s="115">
        <f>H144+H145</f>
        <v>24516</v>
      </c>
      <c r="I143" s="101"/>
      <c r="J143" s="101"/>
    </row>
    <row r="144" spans="1:10" s="15" customFormat="1" ht="48.75" customHeight="1" x14ac:dyDescent="0.25">
      <c r="A144" s="70" t="s">
        <v>46</v>
      </c>
      <c r="B144" s="53" t="s">
        <v>232</v>
      </c>
      <c r="C144" s="56" t="s">
        <v>19</v>
      </c>
      <c r="D144" s="56" t="s">
        <v>49</v>
      </c>
      <c r="E144" s="57" t="s">
        <v>51</v>
      </c>
      <c r="F144" s="108">
        <v>2111.1</v>
      </c>
      <c r="G144" s="115">
        <v>2066.4</v>
      </c>
      <c r="H144" s="115">
        <v>2152.6999999999998</v>
      </c>
      <c r="I144" s="101"/>
      <c r="J144" s="101"/>
    </row>
    <row r="145" spans="1:10" s="15" customFormat="1" ht="13.5" customHeight="1" x14ac:dyDescent="0.25">
      <c r="A145" s="70" t="s">
        <v>65</v>
      </c>
      <c r="B145" s="53" t="s">
        <v>232</v>
      </c>
      <c r="C145" s="56" t="s">
        <v>19</v>
      </c>
      <c r="D145" s="56" t="s">
        <v>49</v>
      </c>
      <c r="E145" s="57" t="s">
        <v>37</v>
      </c>
      <c r="F145" s="108">
        <v>20953.2</v>
      </c>
      <c r="G145" s="115">
        <v>21400.400000000001</v>
      </c>
      <c r="H145" s="115">
        <v>22363.3</v>
      </c>
      <c r="I145" s="101"/>
      <c r="J145" s="101"/>
    </row>
    <row r="146" spans="1:10" s="15" customFormat="1" ht="31.5" x14ac:dyDescent="0.25">
      <c r="A146" s="70" t="s">
        <v>72</v>
      </c>
      <c r="B146" s="53" t="s">
        <v>232</v>
      </c>
      <c r="C146" s="56" t="s">
        <v>41</v>
      </c>
      <c r="D146" s="56"/>
      <c r="E146" s="57"/>
      <c r="F146" s="108">
        <f>F147+F148</f>
        <v>2447.1999999999998</v>
      </c>
      <c r="G146" s="115">
        <f>G147+G148</f>
        <v>2611.6999999999998</v>
      </c>
      <c r="H146" s="115">
        <f>H147+H148</f>
        <v>2782.8</v>
      </c>
      <c r="I146" s="101"/>
      <c r="J146" s="101"/>
    </row>
    <row r="147" spans="1:10" s="15" customFormat="1" ht="46.5" customHeight="1" x14ac:dyDescent="0.25">
      <c r="A147" s="70" t="s">
        <v>71</v>
      </c>
      <c r="B147" s="53" t="s">
        <v>232</v>
      </c>
      <c r="C147" s="56" t="s">
        <v>41</v>
      </c>
      <c r="D147" s="56" t="s">
        <v>49</v>
      </c>
      <c r="E147" s="57" t="s">
        <v>51</v>
      </c>
      <c r="F147" s="108">
        <v>205</v>
      </c>
      <c r="G147" s="115">
        <v>183</v>
      </c>
      <c r="H147" s="115">
        <v>183</v>
      </c>
      <c r="I147" s="101"/>
      <c r="J147" s="101"/>
    </row>
    <row r="148" spans="1:10" s="15" customFormat="1" ht="15.75" x14ac:dyDescent="0.25">
      <c r="A148" s="70" t="s">
        <v>65</v>
      </c>
      <c r="B148" s="53" t="s">
        <v>232</v>
      </c>
      <c r="C148" s="56" t="s">
        <v>41</v>
      </c>
      <c r="D148" s="56" t="s">
        <v>49</v>
      </c>
      <c r="E148" s="57" t="s">
        <v>37</v>
      </c>
      <c r="F148" s="108">
        <f>2142.2+100</f>
        <v>2242.1999999999998</v>
      </c>
      <c r="G148" s="115">
        <v>2428.6999999999998</v>
      </c>
      <c r="H148" s="115">
        <v>2599.8000000000002</v>
      </c>
      <c r="I148" s="101"/>
      <c r="J148" s="101"/>
    </row>
    <row r="149" spans="1:10" s="15" customFormat="1" ht="15" customHeight="1" x14ac:dyDescent="0.25">
      <c r="A149" s="70" t="s">
        <v>36</v>
      </c>
      <c r="B149" s="53" t="s">
        <v>232</v>
      </c>
      <c r="C149" s="56" t="s">
        <v>18</v>
      </c>
      <c r="D149" s="56"/>
      <c r="E149" s="57"/>
      <c r="F149" s="108">
        <f>F150+F151</f>
        <v>31</v>
      </c>
      <c r="G149" s="115">
        <f>G150+G151</f>
        <v>31</v>
      </c>
      <c r="H149" s="115">
        <f>H150+H151</f>
        <v>31</v>
      </c>
      <c r="I149" s="101"/>
      <c r="J149" s="101"/>
    </row>
    <row r="150" spans="1:10" s="15" customFormat="1" ht="46.5" customHeight="1" x14ac:dyDescent="0.25">
      <c r="A150" s="70" t="s">
        <v>71</v>
      </c>
      <c r="B150" s="53" t="s">
        <v>232</v>
      </c>
      <c r="C150" s="56" t="s">
        <v>18</v>
      </c>
      <c r="D150" s="56" t="s">
        <v>49</v>
      </c>
      <c r="E150" s="57" t="s">
        <v>51</v>
      </c>
      <c r="F150" s="108">
        <v>9.9</v>
      </c>
      <c r="G150" s="115">
        <v>9.9</v>
      </c>
      <c r="H150" s="115">
        <v>9.9</v>
      </c>
      <c r="I150" s="101"/>
      <c r="J150" s="101"/>
    </row>
    <row r="151" spans="1:10" s="15" customFormat="1" ht="18" customHeight="1" x14ac:dyDescent="0.25">
      <c r="A151" s="70" t="s">
        <v>65</v>
      </c>
      <c r="B151" s="53" t="s">
        <v>232</v>
      </c>
      <c r="C151" s="56" t="s">
        <v>18</v>
      </c>
      <c r="D151" s="56" t="s">
        <v>49</v>
      </c>
      <c r="E151" s="57" t="s">
        <v>37</v>
      </c>
      <c r="F151" s="108">
        <v>21.1</v>
      </c>
      <c r="G151" s="115">
        <v>21.1</v>
      </c>
      <c r="H151" s="115">
        <v>21.1</v>
      </c>
      <c r="I151" s="101"/>
      <c r="J151" s="101"/>
    </row>
    <row r="152" spans="1:10" s="15" customFormat="1" ht="27" customHeight="1" x14ac:dyDescent="0.25">
      <c r="A152" s="70" t="s">
        <v>109</v>
      </c>
      <c r="B152" s="53" t="s">
        <v>233</v>
      </c>
      <c r="C152" s="56"/>
      <c r="D152" s="56"/>
      <c r="E152" s="57"/>
      <c r="F152" s="108">
        <f>F153+F154+F155</f>
        <v>105</v>
      </c>
      <c r="G152" s="115">
        <f>G153+G154</f>
        <v>100</v>
      </c>
      <c r="H152" s="115">
        <f>H153+H154</f>
        <v>100</v>
      </c>
      <c r="I152" s="101"/>
      <c r="J152" s="101"/>
    </row>
    <row r="153" spans="1:10" s="15" customFormat="1" ht="18" customHeight="1" x14ac:dyDescent="0.25">
      <c r="A153" s="70" t="s">
        <v>110</v>
      </c>
      <c r="B153" s="53" t="s">
        <v>233</v>
      </c>
      <c r="C153" s="56" t="s">
        <v>111</v>
      </c>
      <c r="D153" s="56" t="s">
        <v>49</v>
      </c>
      <c r="E153" s="57" t="s">
        <v>31</v>
      </c>
      <c r="F153" s="108">
        <v>100</v>
      </c>
      <c r="G153" s="115">
        <v>100</v>
      </c>
      <c r="H153" s="115">
        <v>100</v>
      </c>
      <c r="I153" s="101"/>
      <c r="J153" s="101"/>
    </row>
    <row r="154" spans="1:10" s="15" customFormat="1" ht="30.75" customHeight="1" x14ac:dyDescent="0.25">
      <c r="A154" s="70" t="s">
        <v>109</v>
      </c>
      <c r="B154" s="53" t="s">
        <v>233</v>
      </c>
      <c r="C154" s="56" t="s">
        <v>41</v>
      </c>
      <c r="D154" s="56" t="s">
        <v>38</v>
      </c>
      <c r="E154" s="57" t="s">
        <v>49</v>
      </c>
      <c r="F154" s="108">
        <v>0</v>
      </c>
      <c r="G154" s="115">
        <v>0</v>
      </c>
      <c r="H154" s="115">
        <v>0</v>
      </c>
      <c r="I154" s="101"/>
      <c r="J154" s="101"/>
    </row>
    <row r="155" spans="1:10" s="15" customFormat="1" ht="38.25" customHeight="1" x14ac:dyDescent="0.25">
      <c r="A155" s="70" t="s">
        <v>204</v>
      </c>
      <c r="B155" s="53" t="s">
        <v>233</v>
      </c>
      <c r="C155" s="56" t="s">
        <v>203</v>
      </c>
      <c r="D155" s="56" t="s">
        <v>26</v>
      </c>
      <c r="E155" s="57" t="s">
        <v>49</v>
      </c>
      <c r="F155" s="108">
        <v>5</v>
      </c>
      <c r="G155" s="115">
        <v>0</v>
      </c>
      <c r="H155" s="115">
        <v>0</v>
      </c>
      <c r="I155" s="101"/>
      <c r="J155" s="101"/>
    </row>
    <row r="156" spans="1:10" s="15" customFormat="1" ht="20.25" customHeight="1" x14ac:dyDescent="0.25">
      <c r="A156" s="70" t="s">
        <v>54</v>
      </c>
      <c r="B156" s="53" t="s">
        <v>234</v>
      </c>
      <c r="C156" s="56"/>
      <c r="D156" s="56"/>
      <c r="E156" s="57"/>
      <c r="F156" s="108">
        <f>F157+F160+F163+F164</f>
        <v>340.1</v>
      </c>
      <c r="G156" s="108">
        <f>G157+G160+G163+G164</f>
        <v>340.1</v>
      </c>
      <c r="H156" s="108">
        <f>H157+H160+H163+H164</f>
        <v>340.1</v>
      </c>
      <c r="I156" s="101"/>
      <c r="J156" s="101"/>
    </row>
    <row r="157" spans="1:10" s="15" customFormat="1" ht="36" customHeight="1" x14ac:dyDescent="0.25">
      <c r="A157" s="52" t="s">
        <v>35</v>
      </c>
      <c r="B157" s="53" t="s">
        <v>235</v>
      </c>
      <c r="C157" s="56"/>
      <c r="D157" s="56"/>
      <c r="E157" s="57"/>
      <c r="F157" s="108">
        <f t="shared" ref="F157:H158" si="20">F158</f>
        <v>109.2</v>
      </c>
      <c r="G157" s="115">
        <f t="shared" si="20"/>
        <v>109.2</v>
      </c>
      <c r="H157" s="115">
        <f t="shared" si="20"/>
        <v>109.2</v>
      </c>
      <c r="I157" s="101"/>
      <c r="J157" s="101"/>
    </row>
    <row r="158" spans="1:10" s="15" customFormat="1" ht="18.75" customHeight="1" x14ac:dyDescent="0.25">
      <c r="A158" s="70" t="s">
        <v>21</v>
      </c>
      <c r="B158" s="53" t="s">
        <v>235</v>
      </c>
      <c r="C158" s="56" t="s">
        <v>20</v>
      </c>
      <c r="D158" s="56"/>
      <c r="E158" s="57"/>
      <c r="F158" s="108">
        <f t="shared" si="20"/>
        <v>109.2</v>
      </c>
      <c r="G158" s="115">
        <f t="shared" si="20"/>
        <v>109.2</v>
      </c>
      <c r="H158" s="115">
        <f t="shared" si="20"/>
        <v>109.2</v>
      </c>
      <c r="I158" s="101"/>
      <c r="J158" s="101"/>
    </row>
    <row r="159" spans="1:10" s="15" customFormat="1" ht="19.5" customHeight="1" x14ac:dyDescent="0.25">
      <c r="A159" s="70" t="s">
        <v>65</v>
      </c>
      <c r="B159" s="53" t="s">
        <v>235</v>
      </c>
      <c r="C159" s="56" t="s">
        <v>20</v>
      </c>
      <c r="D159" s="56" t="s">
        <v>49</v>
      </c>
      <c r="E159" s="57" t="s">
        <v>37</v>
      </c>
      <c r="F159" s="108">
        <v>109.2</v>
      </c>
      <c r="G159" s="115">
        <v>109.2</v>
      </c>
      <c r="H159" s="115">
        <v>109.2</v>
      </c>
      <c r="I159" s="101"/>
      <c r="J159" s="101"/>
    </row>
    <row r="160" spans="1:10" s="15" customFormat="1" ht="35.25" customHeight="1" x14ac:dyDescent="0.25">
      <c r="A160" s="52" t="s">
        <v>91</v>
      </c>
      <c r="B160" s="53" t="s">
        <v>236</v>
      </c>
      <c r="C160" s="56"/>
      <c r="D160" s="56"/>
      <c r="E160" s="57"/>
      <c r="F160" s="108">
        <f t="shared" ref="F160:H161" si="21">F161</f>
        <v>30.9</v>
      </c>
      <c r="G160" s="115">
        <f t="shared" si="21"/>
        <v>30.9</v>
      </c>
      <c r="H160" s="115">
        <f t="shared" si="21"/>
        <v>30.9</v>
      </c>
      <c r="I160" s="101"/>
      <c r="J160" s="101"/>
    </row>
    <row r="161" spans="1:10" s="15" customFormat="1" ht="26.25" customHeight="1" x14ac:dyDescent="0.25">
      <c r="A161" s="70" t="s">
        <v>21</v>
      </c>
      <c r="B161" s="53" t="s">
        <v>236</v>
      </c>
      <c r="C161" s="56" t="s">
        <v>20</v>
      </c>
      <c r="D161" s="56"/>
      <c r="E161" s="57"/>
      <c r="F161" s="108">
        <f t="shared" si="21"/>
        <v>30.9</v>
      </c>
      <c r="G161" s="115">
        <f t="shared" si="21"/>
        <v>30.9</v>
      </c>
      <c r="H161" s="115">
        <f t="shared" si="21"/>
        <v>30.9</v>
      </c>
      <c r="I161" s="101"/>
      <c r="J161" s="101"/>
    </row>
    <row r="162" spans="1:10" s="15" customFormat="1" ht="48.75" customHeight="1" x14ac:dyDescent="0.25">
      <c r="A162" s="70" t="s">
        <v>71</v>
      </c>
      <c r="B162" s="53" t="s">
        <v>236</v>
      </c>
      <c r="C162" s="56" t="s">
        <v>20</v>
      </c>
      <c r="D162" s="56" t="s">
        <v>49</v>
      </c>
      <c r="E162" s="57" t="s">
        <v>51</v>
      </c>
      <c r="F162" s="108">
        <v>30.9</v>
      </c>
      <c r="G162" s="115">
        <v>30.9</v>
      </c>
      <c r="H162" s="115">
        <v>30.9</v>
      </c>
      <c r="I162" s="101"/>
      <c r="J162" s="101"/>
    </row>
    <row r="163" spans="1:10" s="15" customFormat="1" ht="48.75" customHeight="1" x14ac:dyDescent="0.25">
      <c r="A163" s="70" t="s">
        <v>97</v>
      </c>
      <c r="B163" s="53" t="s">
        <v>237</v>
      </c>
      <c r="C163" s="56" t="s">
        <v>20</v>
      </c>
      <c r="D163" s="56" t="s">
        <v>38</v>
      </c>
      <c r="E163" s="57" t="s">
        <v>51</v>
      </c>
      <c r="F163" s="108">
        <v>100</v>
      </c>
      <c r="G163" s="115">
        <v>100</v>
      </c>
      <c r="H163" s="115">
        <v>100</v>
      </c>
      <c r="I163" s="101"/>
      <c r="J163" s="101"/>
    </row>
    <row r="164" spans="1:10" s="15" customFormat="1" ht="48.75" customHeight="1" x14ac:dyDescent="0.25">
      <c r="A164" s="70" t="s">
        <v>201</v>
      </c>
      <c r="B164" s="53" t="s">
        <v>238</v>
      </c>
      <c r="C164" s="56" t="s">
        <v>20</v>
      </c>
      <c r="D164" s="56" t="s">
        <v>38</v>
      </c>
      <c r="E164" s="57" t="s">
        <v>50</v>
      </c>
      <c r="F164" s="108">
        <v>100</v>
      </c>
      <c r="G164" s="115">
        <v>100</v>
      </c>
      <c r="H164" s="115">
        <v>100</v>
      </c>
      <c r="I164" s="101"/>
      <c r="J164" s="101"/>
    </row>
    <row r="165" spans="1:10" s="15" customFormat="1" ht="45" customHeight="1" x14ac:dyDescent="0.25">
      <c r="A165" s="52" t="s">
        <v>22</v>
      </c>
      <c r="B165" s="53" t="s">
        <v>239</v>
      </c>
      <c r="C165" s="56"/>
      <c r="D165" s="56"/>
      <c r="E165" s="57"/>
      <c r="F165" s="108">
        <f t="shared" ref="F165:H167" si="22">F166</f>
        <v>406.9</v>
      </c>
      <c r="G165" s="115">
        <f t="shared" si="22"/>
        <v>443.5</v>
      </c>
      <c r="H165" s="115">
        <f t="shared" si="22"/>
        <v>458.8</v>
      </c>
      <c r="I165" s="101"/>
      <c r="J165" s="101"/>
    </row>
    <row r="166" spans="1:10" s="15" customFormat="1" ht="30.75" customHeight="1" x14ac:dyDescent="0.25">
      <c r="A166" s="70" t="s">
        <v>220</v>
      </c>
      <c r="B166" s="53" t="s">
        <v>240</v>
      </c>
      <c r="C166" s="56"/>
      <c r="D166" s="56"/>
      <c r="E166" s="57"/>
      <c r="F166" s="108">
        <f t="shared" si="22"/>
        <v>406.9</v>
      </c>
      <c r="G166" s="115">
        <f t="shared" si="22"/>
        <v>443.5</v>
      </c>
      <c r="H166" s="115">
        <f t="shared" si="22"/>
        <v>458.8</v>
      </c>
      <c r="I166" s="101"/>
      <c r="J166" s="101"/>
    </row>
    <row r="167" spans="1:10" s="15" customFormat="1" ht="33" customHeight="1" x14ac:dyDescent="0.25">
      <c r="A167" s="70" t="s">
        <v>70</v>
      </c>
      <c r="B167" s="53" t="s">
        <v>240</v>
      </c>
      <c r="C167" s="56" t="s">
        <v>19</v>
      </c>
      <c r="D167" s="56"/>
      <c r="E167" s="57"/>
      <c r="F167" s="108">
        <f t="shared" si="22"/>
        <v>406.9</v>
      </c>
      <c r="G167" s="115">
        <f t="shared" si="22"/>
        <v>443.5</v>
      </c>
      <c r="H167" s="115">
        <f t="shared" si="22"/>
        <v>458.8</v>
      </c>
      <c r="I167" s="101"/>
      <c r="J167" s="101"/>
    </row>
    <row r="168" spans="1:10" s="15" customFormat="1" ht="17.25" customHeight="1" x14ac:dyDescent="0.25">
      <c r="A168" s="70" t="s">
        <v>23</v>
      </c>
      <c r="B168" s="53" t="s">
        <v>240</v>
      </c>
      <c r="C168" s="56" t="s">
        <v>19</v>
      </c>
      <c r="D168" s="56" t="s">
        <v>50</v>
      </c>
      <c r="E168" s="57" t="s">
        <v>51</v>
      </c>
      <c r="F168" s="108">
        <v>406.9</v>
      </c>
      <c r="G168" s="115">
        <v>443.5</v>
      </c>
      <c r="H168" s="115">
        <v>458.8</v>
      </c>
      <c r="I168" s="101"/>
      <c r="J168" s="101"/>
    </row>
    <row r="169" spans="1:10" s="15" customFormat="1" ht="39" customHeight="1" x14ac:dyDescent="0.25">
      <c r="A169" s="52" t="s">
        <v>89</v>
      </c>
      <c r="B169" s="53" t="s">
        <v>241</v>
      </c>
      <c r="C169" s="56"/>
      <c r="D169" s="56"/>
      <c r="E169" s="57"/>
      <c r="F169" s="108">
        <f t="shared" ref="F169:H171" si="23">F170</f>
        <v>3.5</v>
      </c>
      <c r="G169" s="115">
        <f t="shared" si="23"/>
        <v>3.5</v>
      </c>
      <c r="H169" s="115">
        <f t="shared" si="23"/>
        <v>3.5</v>
      </c>
      <c r="I169" s="101"/>
      <c r="J169" s="101"/>
    </row>
    <row r="170" spans="1:10" s="15" customFormat="1" ht="48.75" customHeight="1" x14ac:dyDescent="0.25">
      <c r="A170" s="67" t="s">
        <v>33</v>
      </c>
      <c r="B170" s="53" t="s">
        <v>242</v>
      </c>
      <c r="C170" s="56"/>
      <c r="D170" s="56"/>
      <c r="E170" s="57"/>
      <c r="F170" s="108">
        <f t="shared" si="23"/>
        <v>3.5</v>
      </c>
      <c r="G170" s="115">
        <f t="shared" si="23"/>
        <v>3.5</v>
      </c>
      <c r="H170" s="115">
        <f t="shared" si="23"/>
        <v>3.5</v>
      </c>
      <c r="I170" s="101"/>
      <c r="J170" s="101"/>
    </row>
    <row r="171" spans="1:10" s="15" customFormat="1" ht="30" customHeight="1" x14ac:dyDescent="0.25">
      <c r="A171" s="70" t="s">
        <v>72</v>
      </c>
      <c r="B171" s="53" t="s">
        <v>242</v>
      </c>
      <c r="C171" s="56" t="s">
        <v>41</v>
      </c>
      <c r="D171" s="56"/>
      <c r="E171" s="57"/>
      <c r="F171" s="108">
        <f t="shared" si="23"/>
        <v>3.5</v>
      </c>
      <c r="G171" s="115">
        <f t="shared" si="23"/>
        <v>3.5</v>
      </c>
      <c r="H171" s="115">
        <f t="shared" si="23"/>
        <v>3.5</v>
      </c>
      <c r="I171" s="101"/>
      <c r="J171" s="101"/>
    </row>
    <row r="172" spans="1:10" s="15" customFormat="1" ht="18" customHeight="1" x14ac:dyDescent="0.25">
      <c r="A172" s="77" t="s">
        <v>47</v>
      </c>
      <c r="B172" s="53" t="s">
        <v>242</v>
      </c>
      <c r="C172" s="56" t="s">
        <v>41</v>
      </c>
      <c r="D172" s="56" t="s">
        <v>49</v>
      </c>
      <c r="E172" s="57" t="s">
        <v>26</v>
      </c>
      <c r="F172" s="108">
        <v>3.5</v>
      </c>
      <c r="G172" s="115">
        <v>3.5</v>
      </c>
      <c r="H172" s="115">
        <v>3.5</v>
      </c>
      <c r="I172" s="101"/>
      <c r="J172" s="101"/>
    </row>
    <row r="173" spans="1:10" s="15" customFormat="1" ht="30.75" customHeight="1" x14ac:dyDescent="0.25">
      <c r="A173" s="70" t="s">
        <v>43</v>
      </c>
      <c r="B173" s="53" t="s">
        <v>243</v>
      </c>
      <c r="C173" s="56"/>
      <c r="D173" s="56"/>
      <c r="E173" s="57"/>
      <c r="F173" s="108">
        <f>F174+F177+F180+F183+F186+F189+F194+F192</f>
        <v>2556.1999999999998</v>
      </c>
      <c r="G173" s="115">
        <f>G174+G177+G180+G183+G186+G189+G194</f>
        <v>1482.4</v>
      </c>
      <c r="H173" s="115">
        <f>H174+H177+H180+H183+H186+H189+H194</f>
        <v>1541</v>
      </c>
      <c r="I173" s="101"/>
      <c r="J173" s="101"/>
    </row>
    <row r="174" spans="1:10" s="15" customFormat="1" ht="54" customHeight="1" x14ac:dyDescent="0.25">
      <c r="A174" s="52" t="s">
        <v>80</v>
      </c>
      <c r="B174" s="53" t="s">
        <v>244</v>
      </c>
      <c r="C174" s="56"/>
      <c r="D174" s="56"/>
      <c r="E174" s="57"/>
      <c r="F174" s="108">
        <f t="shared" ref="F174:H175" si="24">F175</f>
        <v>615</v>
      </c>
      <c r="G174" s="115">
        <f t="shared" si="24"/>
        <v>15</v>
      </c>
      <c r="H174" s="115">
        <f t="shared" si="24"/>
        <v>15</v>
      </c>
      <c r="I174" s="101"/>
      <c r="J174" s="101"/>
    </row>
    <row r="175" spans="1:10" s="15" customFormat="1" ht="28.5" customHeight="1" x14ac:dyDescent="0.25">
      <c r="A175" s="70" t="s">
        <v>72</v>
      </c>
      <c r="B175" s="53" t="s">
        <v>244</v>
      </c>
      <c r="C175" s="56" t="s">
        <v>41</v>
      </c>
      <c r="D175" s="56"/>
      <c r="E175" s="57"/>
      <c r="F175" s="108">
        <f t="shared" si="24"/>
        <v>615</v>
      </c>
      <c r="G175" s="115">
        <f t="shared" si="24"/>
        <v>15</v>
      </c>
      <c r="H175" s="115">
        <f t="shared" si="24"/>
        <v>15</v>
      </c>
      <c r="I175" s="101"/>
      <c r="J175" s="101"/>
    </row>
    <row r="176" spans="1:10" s="15" customFormat="1" ht="46.5" customHeight="1" x14ac:dyDescent="0.25">
      <c r="A176" s="122" t="s">
        <v>195</v>
      </c>
      <c r="B176" s="53" t="s">
        <v>244</v>
      </c>
      <c r="C176" s="56" t="s">
        <v>41</v>
      </c>
      <c r="D176" s="56" t="s">
        <v>51</v>
      </c>
      <c r="E176" s="57" t="s">
        <v>29</v>
      </c>
      <c r="F176" s="108">
        <v>615</v>
      </c>
      <c r="G176" s="115">
        <v>15</v>
      </c>
      <c r="H176" s="115">
        <v>15</v>
      </c>
      <c r="I176" s="101"/>
      <c r="J176" s="101"/>
    </row>
    <row r="177" spans="1:10" s="15" customFormat="1" ht="33.75" customHeight="1" x14ac:dyDescent="0.25">
      <c r="A177" s="52" t="s">
        <v>81</v>
      </c>
      <c r="B177" s="53" t="s">
        <v>245</v>
      </c>
      <c r="C177" s="56"/>
      <c r="D177" s="56"/>
      <c r="E177" s="57"/>
      <c r="F177" s="108">
        <f t="shared" ref="F177:H178" si="25">F178</f>
        <v>4.2</v>
      </c>
      <c r="G177" s="115">
        <f t="shared" si="25"/>
        <v>4.2</v>
      </c>
      <c r="H177" s="115">
        <f t="shared" si="25"/>
        <v>4.3</v>
      </c>
      <c r="I177" s="101"/>
      <c r="J177" s="101"/>
    </row>
    <row r="178" spans="1:10" s="15" customFormat="1" ht="31.5" customHeight="1" x14ac:dyDescent="0.25">
      <c r="A178" s="70" t="s">
        <v>72</v>
      </c>
      <c r="B178" s="53" t="s">
        <v>245</v>
      </c>
      <c r="C178" s="56" t="s">
        <v>41</v>
      </c>
      <c r="D178" s="56"/>
      <c r="E178" s="57"/>
      <c r="F178" s="108">
        <f t="shared" si="25"/>
        <v>4.2</v>
      </c>
      <c r="G178" s="115">
        <f t="shared" si="25"/>
        <v>4.2</v>
      </c>
      <c r="H178" s="115">
        <f t="shared" si="25"/>
        <v>4.3</v>
      </c>
      <c r="I178" s="101"/>
      <c r="J178" s="101"/>
    </row>
    <row r="179" spans="1:10" s="15" customFormat="1" ht="21.75" customHeight="1" x14ac:dyDescent="0.25">
      <c r="A179" s="70" t="s">
        <v>42</v>
      </c>
      <c r="B179" s="53" t="s">
        <v>245</v>
      </c>
      <c r="C179" s="56" t="s">
        <v>41</v>
      </c>
      <c r="D179" s="56" t="s">
        <v>38</v>
      </c>
      <c r="E179" s="57" t="s">
        <v>49</v>
      </c>
      <c r="F179" s="108">
        <v>4.2</v>
      </c>
      <c r="G179" s="115">
        <v>4.2</v>
      </c>
      <c r="H179" s="115">
        <v>4.3</v>
      </c>
      <c r="I179" s="101"/>
      <c r="J179" s="101"/>
    </row>
    <row r="180" spans="1:10" s="15" customFormat="1" ht="32.25" customHeight="1" x14ac:dyDescent="0.25">
      <c r="A180" s="52" t="s">
        <v>85</v>
      </c>
      <c r="B180" s="53" t="s">
        <v>246</v>
      </c>
      <c r="C180" s="56"/>
      <c r="D180" s="56"/>
      <c r="E180" s="57"/>
      <c r="F180" s="108">
        <f t="shared" ref="F180:H181" si="26">F181</f>
        <v>235</v>
      </c>
      <c r="G180" s="115">
        <f t="shared" si="26"/>
        <v>213.2</v>
      </c>
      <c r="H180" s="115">
        <f t="shared" si="26"/>
        <v>221.7</v>
      </c>
      <c r="I180" s="101"/>
      <c r="J180" s="101"/>
    </row>
    <row r="181" spans="1:10" s="15" customFormat="1" ht="32.25" customHeight="1" x14ac:dyDescent="0.25">
      <c r="A181" s="70" t="s">
        <v>72</v>
      </c>
      <c r="B181" s="53" t="s">
        <v>246</v>
      </c>
      <c r="C181" s="56" t="s">
        <v>41</v>
      </c>
      <c r="D181" s="56"/>
      <c r="E181" s="57"/>
      <c r="F181" s="108">
        <f t="shared" si="26"/>
        <v>235</v>
      </c>
      <c r="G181" s="115">
        <f t="shared" si="26"/>
        <v>213.2</v>
      </c>
      <c r="H181" s="115">
        <f t="shared" si="26"/>
        <v>221.7</v>
      </c>
      <c r="I181" s="101"/>
      <c r="J181" s="101"/>
    </row>
    <row r="182" spans="1:10" s="15" customFormat="1" ht="15" customHeight="1" x14ac:dyDescent="0.25">
      <c r="A182" s="70" t="s">
        <v>42</v>
      </c>
      <c r="B182" s="53" t="s">
        <v>246</v>
      </c>
      <c r="C182" s="56" t="s">
        <v>41</v>
      </c>
      <c r="D182" s="56" t="s">
        <v>38</v>
      </c>
      <c r="E182" s="57" t="s">
        <v>49</v>
      </c>
      <c r="F182" s="108">
        <f>210+25</f>
        <v>235</v>
      </c>
      <c r="G182" s="115">
        <v>213.2</v>
      </c>
      <c r="H182" s="115">
        <v>221.7</v>
      </c>
      <c r="I182" s="101"/>
      <c r="J182" s="101"/>
    </row>
    <row r="183" spans="1:10" s="15" customFormat="1" ht="30.75" customHeight="1" x14ac:dyDescent="0.25">
      <c r="A183" s="52" t="s">
        <v>112</v>
      </c>
      <c r="B183" s="53" t="s">
        <v>247</v>
      </c>
      <c r="C183" s="56"/>
      <c r="D183" s="56"/>
      <c r="E183" s="57"/>
      <c r="F183" s="108">
        <f t="shared" ref="F183:H184" si="27">F184</f>
        <v>402</v>
      </c>
      <c r="G183" s="115">
        <f t="shared" si="27"/>
        <v>0</v>
      </c>
      <c r="H183" s="115">
        <f t="shared" si="27"/>
        <v>0</v>
      </c>
      <c r="I183" s="101"/>
      <c r="J183" s="101"/>
    </row>
    <row r="184" spans="1:10" s="15" customFormat="1" ht="31.5" customHeight="1" x14ac:dyDescent="0.25">
      <c r="A184" s="70" t="s">
        <v>69</v>
      </c>
      <c r="B184" s="53" t="s">
        <v>247</v>
      </c>
      <c r="C184" s="56" t="s">
        <v>41</v>
      </c>
      <c r="D184" s="56"/>
      <c r="E184" s="57"/>
      <c r="F184" s="108">
        <f t="shared" si="27"/>
        <v>402</v>
      </c>
      <c r="G184" s="115">
        <f t="shared" si="27"/>
        <v>0</v>
      </c>
      <c r="H184" s="115">
        <f t="shared" si="27"/>
        <v>0</v>
      </c>
      <c r="I184" s="101"/>
      <c r="J184" s="101"/>
    </row>
    <row r="185" spans="1:10" s="15" customFormat="1" ht="15" customHeight="1" x14ac:dyDescent="0.25">
      <c r="A185" s="70" t="s">
        <v>67</v>
      </c>
      <c r="B185" s="53" t="s">
        <v>247</v>
      </c>
      <c r="C185" s="56" t="s">
        <v>41</v>
      </c>
      <c r="D185" s="56" t="s">
        <v>37</v>
      </c>
      <c r="E185" s="57" t="s">
        <v>30</v>
      </c>
      <c r="F185" s="108">
        <f>365-123+160</f>
        <v>402</v>
      </c>
      <c r="G185" s="115">
        <v>0</v>
      </c>
      <c r="H185" s="115">
        <v>0</v>
      </c>
      <c r="I185" s="101"/>
      <c r="J185" s="101"/>
    </row>
    <row r="186" spans="1:10" s="13" customFormat="1" ht="32.25" customHeight="1" x14ac:dyDescent="0.25">
      <c r="A186" s="87" t="s">
        <v>82</v>
      </c>
      <c r="B186" s="68" t="s">
        <v>248</v>
      </c>
      <c r="C186" s="56"/>
      <c r="D186" s="53"/>
      <c r="E186" s="69"/>
      <c r="F186" s="108">
        <f t="shared" ref="F186:H187" si="28">F187</f>
        <v>1000</v>
      </c>
      <c r="G186" s="115">
        <f t="shared" si="28"/>
        <v>1050</v>
      </c>
      <c r="H186" s="115">
        <f t="shared" si="28"/>
        <v>1100</v>
      </c>
      <c r="I186" s="101"/>
      <c r="J186" s="101"/>
    </row>
    <row r="187" spans="1:10" s="15" customFormat="1" ht="30.75" customHeight="1" x14ac:dyDescent="0.25">
      <c r="A187" s="70" t="s">
        <v>72</v>
      </c>
      <c r="B187" s="68" t="s">
        <v>248</v>
      </c>
      <c r="C187" s="53" t="s">
        <v>41</v>
      </c>
      <c r="D187" s="53"/>
      <c r="E187" s="53"/>
      <c r="F187" s="111">
        <f t="shared" si="28"/>
        <v>1000</v>
      </c>
      <c r="G187" s="117">
        <f t="shared" si="28"/>
        <v>1050</v>
      </c>
      <c r="H187" s="117">
        <f t="shared" si="28"/>
        <v>1100</v>
      </c>
      <c r="I187" s="101"/>
      <c r="J187" s="101"/>
    </row>
    <row r="188" spans="1:10" s="15" customFormat="1" ht="24.75" customHeight="1" x14ac:dyDescent="0.25">
      <c r="A188" s="70" t="s">
        <v>62</v>
      </c>
      <c r="B188" s="68" t="s">
        <v>248</v>
      </c>
      <c r="C188" s="53" t="s">
        <v>41</v>
      </c>
      <c r="D188" s="53" t="s">
        <v>38</v>
      </c>
      <c r="E188" s="53" t="s">
        <v>50</v>
      </c>
      <c r="F188" s="111">
        <v>1000</v>
      </c>
      <c r="G188" s="117">
        <v>1050</v>
      </c>
      <c r="H188" s="117">
        <v>1100</v>
      </c>
      <c r="I188" s="101"/>
      <c r="J188" s="101"/>
    </row>
    <row r="189" spans="1:10" s="15" customFormat="1" ht="31.5" x14ac:dyDescent="0.25">
      <c r="A189" s="87" t="s">
        <v>83</v>
      </c>
      <c r="B189" s="53" t="s">
        <v>249</v>
      </c>
      <c r="C189" s="68"/>
      <c r="D189" s="68"/>
      <c r="E189" s="68"/>
      <c r="F189" s="111">
        <f>F190</f>
        <v>0</v>
      </c>
      <c r="G189" s="117">
        <f t="shared" ref="F189:H190" si="29">G190</f>
        <v>0</v>
      </c>
      <c r="H189" s="117">
        <f t="shared" si="29"/>
        <v>0</v>
      </c>
      <c r="I189" s="101"/>
      <c r="J189" s="101"/>
    </row>
    <row r="190" spans="1:10" s="15" customFormat="1" ht="31.5" x14ac:dyDescent="0.25">
      <c r="A190" s="70" t="s">
        <v>72</v>
      </c>
      <c r="B190" s="53" t="s">
        <v>249</v>
      </c>
      <c r="C190" s="68" t="s">
        <v>41</v>
      </c>
      <c r="D190" s="68"/>
      <c r="E190" s="68"/>
      <c r="F190" s="111">
        <f t="shared" si="29"/>
        <v>0</v>
      </c>
      <c r="G190" s="117">
        <f t="shared" si="29"/>
        <v>0</v>
      </c>
      <c r="H190" s="117">
        <f t="shared" si="29"/>
        <v>0</v>
      </c>
      <c r="I190" s="101"/>
      <c r="J190" s="101"/>
    </row>
    <row r="191" spans="1:10" s="15" customFormat="1" ht="15.75" x14ac:dyDescent="0.25">
      <c r="A191" s="70" t="s">
        <v>62</v>
      </c>
      <c r="B191" s="53" t="s">
        <v>249</v>
      </c>
      <c r="C191" s="68" t="s">
        <v>41</v>
      </c>
      <c r="D191" s="68" t="s">
        <v>38</v>
      </c>
      <c r="E191" s="68" t="s">
        <v>50</v>
      </c>
      <c r="F191" s="111">
        <v>0</v>
      </c>
      <c r="G191" s="117">
        <v>0</v>
      </c>
      <c r="H191" s="117">
        <v>0</v>
      </c>
      <c r="I191" s="101"/>
      <c r="J191" s="101"/>
    </row>
    <row r="192" spans="1:10" s="15" customFormat="1" ht="94.5" x14ac:dyDescent="0.25">
      <c r="A192" s="52" t="s">
        <v>124</v>
      </c>
      <c r="B192" s="53" t="s">
        <v>250</v>
      </c>
      <c r="C192" s="68"/>
      <c r="D192" s="68"/>
      <c r="E192" s="68"/>
      <c r="F192" s="111">
        <f>F193</f>
        <v>0</v>
      </c>
      <c r="G192" s="117">
        <f>G193</f>
        <v>0</v>
      </c>
      <c r="H192" s="117">
        <f>H193</f>
        <v>0</v>
      </c>
      <c r="I192" s="101"/>
      <c r="J192" s="101"/>
    </row>
    <row r="193" spans="1:10" s="15" customFormat="1" ht="15.75" x14ac:dyDescent="0.25">
      <c r="A193" s="119" t="s">
        <v>123</v>
      </c>
      <c r="B193" s="53" t="s">
        <v>250</v>
      </c>
      <c r="C193" s="68" t="s">
        <v>122</v>
      </c>
      <c r="D193" s="68" t="s">
        <v>49</v>
      </c>
      <c r="E193" s="68" t="s">
        <v>26</v>
      </c>
      <c r="F193" s="111">
        <f>1000-1000</f>
        <v>0</v>
      </c>
      <c r="G193" s="117">
        <v>0</v>
      </c>
      <c r="H193" s="117">
        <v>0</v>
      </c>
      <c r="I193" s="101"/>
      <c r="J193" s="101"/>
    </row>
    <row r="194" spans="1:10" s="15" customFormat="1" ht="15.75" x14ac:dyDescent="0.25">
      <c r="A194" s="87" t="s">
        <v>84</v>
      </c>
      <c r="B194" s="68" t="s">
        <v>251</v>
      </c>
      <c r="C194" s="53"/>
      <c r="D194" s="53"/>
      <c r="E194" s="53"/>
      <c r="F194" s="111">
        <f t="shared" ref="F194:H195" si="30">F195</f>
        <v>300</v>
      </c>
      <c r="G194" s="117">
        <f t="shared" si="30"/>
        <v>200</v>
      </c>
      <c r="H194" s="117">
        <f t="shared" si="30"/>
        <v>200</v>
      </c>
      <c r="I194" s="101"/>
      <c r="J194" s="101"/>
    </row>
    <row r="195" spans="1:10" s="15" customFormat="1" ht="31.5" x14ac:dyDescent="0.25">
      <c r="A195" s="70" t="s">
        <v>72</v>
      </c>
      <c r="B195" s="68" t="s">
        <v>251</v>
      </c>
      <c r="C195" s="92" t="s">
        <v>41</v>
      </c>
      <c r="D195" s="92"/>
      <c r="E195" s="92"/>
      <c r="F195" s="111">
        <f t="shared" si="30"/>
        <v>300</v>
      </c>
      <c r="G195" s="117">
        <f t="shared" si="30"/>
        <v>200</v>
      </c>
      <c r="H195" s="117">
        <f t="shared" si="30"/>
        <v>200</v>
      </c>
      <c r="I195" s="101"/>
      <c r="J195" s="101"/>
    </row>
    <row r="196" spans="1:10" s="15" customFormat="1" ht="23.25" customHeight="1" x14ac:dyDescent="0.25">
      <c r="A196" s="70" t="s">
        <v>15</v>
      </c>
      <c r="B196" s="68" t="s">
        <v>251</v>
      </c>
      <c r="C196" s="53" t="s">
        <v>41</v>
      </c>
      <c r="D196" s="53" t="s">
        <v>38</v>
      </c>
      <c r="E196" s="53" t="s">
        <v>51</v>
      </c>
      <c r="F196" s="111">
        <f>100+200</f>
        <v>300</v>
      </c>
      <c r="G196" s="117">
        <v>200</v>
      </c>
      <c r="H196" s="117">
        <v>200</v>
      </c>
      <c r="I196" s="101"/>
      <c r="J196" s="101"/>
    </row>
    <row r="197" spans="1:10" s="15" customFormat="1" x14ac:dyDescent="0.2">
      <c r="A197" s="38"/>
      <c r="B197" s="40"/>
      <c r="C197" s="39"/>
      <c r="D197" s="39"/>
      <c r="E197" s="39"/>
      <c r="F197" s="37"/>
      <c r="G197" s="37"/>
      <c r="H197" s="37"/>
      <c r="I197" s="37"/>
      <c r="J197" s="37"/>
    </row>
    <row r="198" spans="1:10" s="15" customFormat="1" x14ac:dyDescent="0.2">
      <c r="A198" s="41"/>
      <c r="B198" s="40"/>
      <c r="C198" s="36"/>
      <c r="D198" s="36"/>
      <c r="E198" s="36"/>
      <c r="F198" s="37"/>
      <c r="G198" s="37"/>
      <c r="H198" s="37"/>
      <c r="I198" s="37"/>
      <c r="J198" s="37"/>
    </row>
    <row r="199" spans="1:10" s="15" customFormat="1" x14ac:dyDescent="0.2">
      <c r="A199" s="38"/>
      <c r="B199" s="40"/>
      <c r="C199" s="39"/>
      <c r="D199" s="39"/>
      <c r="E199" s="39"/>
      <c r="F199" s="37"/>
      <c r="G199" s="37"/>
      <c r="H199" s="37"/>
      <c r="I199" s="37"/>
      <c r="J199" s="37"/>
    </row>
    <row r="200" spans="1:10" s="15" customFormat="1" x14ac:dyDescent="0.2">
      <c r="A200" s="38"/>
      <c r="B200" s="40"/>
      <c r="C200" s="39"/>
      <c r="D200" s="39"/>
      <c r="E200" s="39"/>
      <c r="F200" s="37"/>
      <c r="G200" s="37"/>
      <c r="H200" s="37"/>
      <c r="I200" s="37"/>
      <c r="J200" s="37"/>
    </row>
    <row r="201" spans="1:10" s="15" customFormat="1" x14ac:dyDescent="0.2">
      <c r="A201" s="38"/>
      <c r="B201" s="40"/>
      <c r="C201" s="39"/>
      <c r="D201" s="39"/>
      <c r="E201" s="39"/>
      <c r="F201" s="37"/>
      <c r="G201" s="37"/>
      <c r="H201" s="37"/>
      <c r="I201" s="37"/>
      <c r="J201" s="37"/>
    </row>
    <row r="202" spans="1:10" s="15" customFormat="1" x14ac:dyDescent="0.2">
      <c r="A202" s="38"/>
      <c r="B202" s="40"/>
      <c r="C202" s="39"/>
      <c r="D202" s="39"/>
      <c r="E202" s="39"/>
      <c r="F202" s="37"/>
      <c r="G202" s="37"/>
      <c r="H202" s="37"/>
      <c r="I202" s="37"/>
      <c r="J202" s="37"/>
    </row>
    <row r="203" spans="1:10" s="15" customFormat="1" x14ac:dyDescent="0.2">
      <c r="A203" s="38"/>
      <c r="B203" s="40"/>
      <c r="C203" s="39"/>
      <c r="D203" s="39"/>
      <c r="E203" s="39"/>
      <c r="F203" s="37"/>
      <c r="G203" s="37"/>
      <c r="H203" s="37"/>
      <c r="I203" s="37"/>
      <c r="J203" s="37"/>
    </row>
    <row r="204" spans="1:10" s="15" customFormat="1" x14ac:dyDescent="0.2">
      <c r="A204" s="38"/>
      <c r="B204" s="40"/>
      <c r="C204" s="39"/>
      <c r="D204" s="39"/>
      <c r="E204" s="39"/>
      <c r="F204" s="37"/>
      <c r="G204" s="37"/>
      <c r="H204" s="37"/>
      <c r="I204" s="37"/>
      <c r="J204" s="37"/>
    </row>
    <row r="205" spans="1:10" s="15" customFormat="1" x14ac:dyDescent="0.2">
      <c r="A205" s="38"/>
      <c r="B205" s="40"/>
      <c r="C205" s="39"/>
      <c r="D205" s="39"/>
      <c r="E205" s="39"/>
      <c r="F205" s="37"/>
      <c r="G205" s="37"/>
      <c r="H205" s="37"/>
      <c r="I205" s="37"/>
      <c r="J205" s="37"/>
    </row>
    <row r="206" spans="1:10" s="15" customFormat="1" x14ac:dyDescent="0.2">
      <c r="A206" s="38"/>
      <c r="B206" s="40"/>
      <c r="C206" s="39"/>
      <c r="D206" s="39"/>
      <c r="E206" s="39"/>
      <c r="F206" s="37"/>
      <c r="G206" s="37"/>
      <c r="H206" s="37"/>
      <c r="I206" s="37"/>
      <c r="J206" s="37"/>
    </row>
    <row r="207" spans="1:10" s="15" customFormat="1" x14ac:dyDescent="0.2">
      <c r="A207" s="38"/>
      <c r="B207" s="40"/>
      <c r="C207" s="39"/>
      <c r="D207" s="39"/>
      <c r="E207" s="39"/>
      <c r="F207" s="37"/>
      <c r="G207" s="37"/>
      <c r="H207" s="37"/>
      <c r="I207" s="37"/>
      <c r="J207" s="37"/>
    </row>
    <row r="208" spans="1:10" s="15" customFormat="1" x14ac:dyDescent="0.2">
      <c r="A208" s="38"/>
      <c r="B208" s="40"/>
      <c r="C208" s="39"/>
      <c r="D208" s="39"/>
      <c r="E208" s="39"/>
      <c r="F208" s="37"/>
      <c r="G208" s="37"/>
      <c r="H208" s="37"/>
      <c r="I208" s="37"/>
      <c r="J208" s="37"/>
    </row>
    <row r="209" spans="1:10" s="15" customFormat="1" x14ac:dyDescent="0.2">
      <c r="A209" s="38"/>
      <c r="B209" s="40"/>
      <c r="C209" s="39"/>
      <c r="D209" s="39"/>
      <c r="E209" s="39"/>
      <c r="F209" s="37"/>
      <c r="G209" s="37"/>
      <c r="H209" s="37"/>
      <c r="I209" s="37"/>
      <c r="J209" s="37"/>
    </row>
    <row r="210" spans="1:10" s="15" customFormat="1" x14ac:dyDescent="0.2">
      <c r="A210" s="38"/>
      <c r="B210" s="40"/>
      <c r="C210" s="39"/>
      <c r="D210" s="39"/>
      <c r="E210" s="39"/>
      <c r="F210" s="37"/>
      <c r="G210" s="37"/>
      <c r="H210" s="37"/>
      <c r="I210" s="37"/>
      <c r="J210" s="37"/>
    </row>
    <row r="211" spans="1:10" s="15" customFormat="1" ht="18.75" customHeight="1" x14ac:dyDescent="0.2">
      <c r="A211" s="38"/>
      <c r="B211" s="40"/>
      <c r="C211" s="39"/>
      <c r="D211" s="39"/>
      <c r="E211" s="39"/>
      <c r="F211" s="37"/>
      <c r="G211" s="37"/>
      <c r="H211" s="37"/>
      <c r="I211" s="37"/>
      <c r="J211" s="37"/>
    </row>
    <row r="212" spans="1:10" s="15" customFormat="1" x14ac:dyDescent="0.2">
      <c r="A212" s="38"/>
      <c r="B212" s="40"/>
      <c r="C212" s="39"/>
      <c r="D212" s="39"/>
      <c r="E212" s="39"/>
      <c r="F212" s="37"/>
      <c r="G212" s="37"/>
      <c r="H212" s="37"/>
      <c r="I212" s="37"/>
      <c r="J212" s="37"/>
    </row>
    <row r="213" spans="1:10" s="15" customFormat="1" ht="17.25" customHeight="1" x14ac:dyDescent="0.2">
      <c r="A213" s="38"/>
      <c r="B213" s="40"/>
      <c r="C213" s="39"/>
      <c r="D213" s="39"/>
      <c r="E213" s="39"/>
      <c r="F213" s="37"/>
      <c r="G213" s="37"/>
      <c r="H213" s="37"/>
      <c r="I213" s="37"/>
      <c r="J213" s="37"/>
    </row>
    <row r="214" spans="1:10" s="15" customFormat="1" ht="30.75" customHeight="1" x14ac:dyDescent="0.2">
      <c r="A214" s="38"/>
      <c r="B214" s="40"/>
      <c r="C214" s="39"/>
      <c r="D214" s="39"/>
      <c r="E214" s="39"/>
      <c r="F214" s="37"/>
      <c r="G214" s="37"/>
      <c r="H214" s="37"/>
      <c r="I214" s="37"/>
      <c r="J214" s="37"/>
    </row>
    <row r="215" spans="1:10" s="15" customFormat="1" ht="28.5" customHeight="1" x14ac:dyDescent="0.2">
      <c r="A215" s="38"/>
      <c r="B215" s="40"/>
      <c r="C215" s="39"/>
      <c r="D215" s="39"/>
      <c r="E215" s="39"/>
      <c r="F215" s="37"/>
      <c r="G215" s="37"/>
      <c r="H215" s="37"/>
      <c r="I215" s="37"/>
      <c r="J215" s="37"/>
    </row>
    <row r="216" spans="1:10" s="15" customFormat="1" ht="20.25" customHeight="1" x14ac:dyDescent="0.2">
      <c r="A216" s="38"/>
      <c r="B216" s="40"/>
      <c r="C216" s="39"/>
      <c r="D216" s="39"/>
      <c r="E216" s="39"/>
      <c r="F216" s="37"/>
      <c r="G216" s="37"/>
      <c r="H216" s="37"/>
      <c r="I216" s="37"/>
      <c r="J216" s="37"/>
    </row>
    <row r="217" spans="1:10" s="15" customFormat="1" ht="20.25" customHeight="1" x14ac:dyDescent="0.2">
      <c r="A217" s="38"/>
      <c r="B217" s="40"/>
      <c r="C217" s="39"/>
      <c r="D217" s="39"/>
      <c r="E217" s="39"/>
      <c r="F217" s="37"/>
      <c r="G217" s="37"/>
      <c r="H217" s="37"/>
      <c r="I217" s="37"/>
      <c r="J217" s="37"/>
    </row>
    <row r="218" spans="1:10" s="15" customFormat="1" ht="20.25" customHeight="1" x14ac:dyDescent="0.2">
      <c r="A218" s="38"/>
      <c r="B218" s="40"/>
      <c r="C218" s="39"/>
      <c r="D218" s="39"/>
      <c r="E218" s="39"/>
      <c r="F218" s="37"/>
      <c r="G218" s="37"/>
      <c r="H218" s="37"/>
      <c r="I218" s="37"/>
      <c r="J218" s="37"/>
    </row>
    <row r="219" spans="1:10" s="15" customFormat="1" ht="20.25" customHeight="1" x14ac:dyDescent="0.2">
      <c r="A219" s="38"/>
      <c r="B219" s="40"/>
      <c r="C219" s="39"/>
      <c r="D219" s="39"/>
      <c r="E219" s="39"/>
      <c r="F219" s="37"/>
      <c r="G219" s="37"/>
      <c r="H219" s="37"/>
      <c r="I219" s="37"/>
      <c r="J219" s="37"/>
    </row>
    <row r="220" spans="1:10" s="15" customFormat="1" ht="20.25" customHeight="1" x14ac:dyDescent="0.2">
      <c r="A220" s="38"/>
      <c r="B220" s="40"/>
      <c r="C220" s="39"/>
      <c r="D220" s="39"/>
      <c r="E220" s="39"/>
      <c r="F220" s="37"/>
      <c r="G220" s="37"/>
      <c r="H220" s="37"/>
      <c r="I220" s="37"/>
      <c r="J220" s="37"/>
    </row>
    <row r="221" spans="1:10" s="15" customFormat="1" ht="27" customHeight="1" x14ac:dyDescent="0.2">
      <c r="A221" s="38"/>
      <c r="B221" s="40"/>
      <c r="C221" s="39"/>
      <c r="D221" s="39"/>
      <c r="E221" s="39"/>
      <c r="F221" s="37"/>
      <c r="G221" s="37"/>
      <c r="H221" s="37"/>
      <c r="I221" s="37"/>
      <c r="J221" s="37"/>
    </row>
    <row r="222" spans="1:10" s="15" customFormat="1" ht="19.5" customHeight="1" x14ac:dyDescent="0.2">
      <c r="A222" s="38"/>
      <c r="B222" s="40"/>
      <c r="C222" s="39"/>
      <c r="D222" s="39"/>
      <c r="E222" s="39"/>
      <c r="F222" s="37"/>
      <c r="G222" s="37"/>
      <c r="H222" s="37"/>
      <c r="I222" s="37"/>
      <c r="J222" s="37"/>
    </row>
    <row r="223" spans="1:10" s="15" customFormat="1" ht="20.25" customHeight="1" x14ac:dyDescent="0.2">
      <c r="A223" s="38"/>
      <c r="B223" s="40"/>
      <c r="C223" s="39"/>
      <c r="D223" s="39"/>
      <c r="E223" s="39"/>
      <c r="F223" s="37"/>
      <c r="G223" s="37"/>
      <c r="H223" s="37"/>
      <c r="I223" s="37"/>
      <c r="J223" s="37"/>
    </row>
    <row r="224" spans="1:10" s="15" customFormat="1" ht="20.25" customHeight="1" x14ac:dyDescent="0.2">
      <c r="A224" s="38"/>
      <c r="B224" s="40"/>
      <c r="C224" s="39"/>
      <c r="D224" s="39"/>
      <c r="E224" s="39"/>
      <c r="F224" s="37"/>
      <c r="G224" s="37"/>
      <c r="H224" s="37"/>
      <c r="I224" s="37"/>
      <c r="J224" s="37"/>
    </row>
    <row r="225" spans="1:10" s="15" customFormat="1" ht="20.25" customHeight="1" x14ac:dyDescent="0.2">
      <c r="A225" s="38"/>
      <c r="B225" s="40"/>
      <c r="C225" s="39"/>
      <c r="D225" s="39"/>
      <c r="E225" s="39"/>
      <c r="F225" s="37"/>
      <c r="G225" s="37"/>
      <c r="H225" s="37"/>
      <c r="I225" s="37"/>
      <c r="J225" s="37"/>
    </row>
    <row r="226" spans="1:10" s="15" customFormat="1" ht="20.25" customHeight="1" x14ac:dyDescent="0.2">
      <c r="A226" s="38"/>
      <c r="B226" s="40"/>
      <c r="C226" s="39"/>
      <c r="D226" s="39"/>
      <c r="E226" s="39"/>
      <c r="F226" s="37"/>
      <c r="G226" s="37"/>
      <c r="H226" s="37"/>
      <c r="I226" s="37"/>
      <c r="J226" s="37"/>
    </row>
    <row r="227" spans="1:10" s="15" customFormat="1" ht="27.75" customHeight="1" x14ac:dyDescent="0.2">
      <c r="A227" s="38"/>
      <c r="B227" s="40"/>
      <c r="C227" s="39"/>
      <c r="D227" s="39"/>
      <c r="E227" s="39"/>
      <c r="F227" s="37"/>
      <c r="G227" s="37"/>
      <c r="H227" s="37"/>
      <c r="I227" s="37"/>
      <c r="J227" s="37"/>
    </row>
    <row r="228" spans="1:10" s="15" customFormat="1" ht="18" customHeight="1" x14ac:dyDescent="0.2">
      <c r="A228" s="38"/>
      <c r="B228" s="40"/>
      <c r="C228" s="39"/>
      <c r="D228" s="39"/>
      <c r="E228" s="39"/>
      <c r="F228" s="37"/>
      <c r="G228" s="37"/>
      <c r="H228" s="37"/>
      <c r="I228" s="37"/>
      <c r="J228" s="37"/>
    </row>
    <row r="229" spans="1:10" s="15" customFormat="1" ht="16.5" customHeight="1" x14ac:dyDescent="0.2">
      <c r="A229" s="38"/>
      <c r="B229" s="40"/>
      <c r="C229" s="39"/>
      <c r="D229" s="39"/>
      <c r="E229" s="39"/>
      <c r="F229" s="37"/>
      <c r="G229" s="37"/>
      <c r="H229" s="37"/>
      <c r="I229" s="37"/>
      <c r="J229" s="37"/>
    </row>
    <row r="230" spans="1:10" s="15" customFormat="1" ht="15.75" customHeight="1" x14ac:dyDescent="0.2">
      <c r="A230" s="38"/>
      <c r="B230" s="40"/>
      <c r="C230" s="39"/>
      <c r="D230" s="39"/>
      <c r="E230" s="39"/>
      <c r="F230" s="37"/>
      <c r="G230" s="37"/>
      <c r="H230" s="37"/>
      <c r="I230" s="37"/>
      <c r="J230" s="37"/>
    </row>
    <row r="231" spans="1:10" s="15" customFormat="1" ht="47.25" customHeight="1" x14ac:dyDescent="0.2">
      <c r="A231" s="38"/>
      <c r="B231" s="39"/>
      <c r="C231" s="39"/>
      <c r="D231" s="39"/>
      <c r="E231" s="39"/>
      <c r="F231" s="37"/>
      <c r="G231" s="37"/>
      <c r="H231" s="37"/>
      <c r="I231" s="37"/>
      <c r="J231" s="37"/>
    </row>
    <row r="232" spans="1:10" s="15" customFormat="1" ht="32.25" customHeight="1" x14ac:dyDescent="0.2">
      <c r="A232" s="42"/>
      <c r="B232" s="36"/>
      <c r="C232" s="40"/>
      <c r="D232" s="40"/>
      <c r="E232" s="40"/>
      <c r="F232" s="37"/>
      <c r="G232" s="37"/>
      <c r="H232" s="37"/>
      <c r="I232" s="37"/>
      <c r="J232" s="37"/>
    </row>
    <row r="233" spans="1:10" s="15" customFormat="1" x14ac:dyDescent="0.2">
      <c r="A233" s="38"/>
      <c r="B233" s="36"/>
      <c r="C233" s="40"/>
      <c r="D233" s="40"/>
      <c r="E233" s="40"/>
      <c r="F233" s="37"/>
      <c r="G233" s="37"/>
      <c r="H233" s="37"/>
      <c r="I233" s="37"/>
      <c r="J233" s="37"/>
    </row>
    <row r="234" spans="1:10" s="15" customFormat="1" x14ac:dyDescent="0.2">
      <c r="A234" s="38"/>
      <c r="B234" s="36"/>
      <c r="C234" s="40"/>
      <c r="D234" s="40"/>
      <c r="E234" s="40"/>
      <c r="F234" s="37"/>
      <c r="G234" s="37"/>
      <c r="H234" s="37"/>
      <c r="I234" s="37"/>
      <c r="J234" s="37"/>
    </row>
    <row r="235" spans="1:10" s="15" customFormat="1" x14ac:dyDescent="0.2">
      <c r="A235" s="42"/>
      <c r="B235" s="36"/>
      <c r="C235" s="40"/>
      <c r="D235" s="40"/>
      <c r="E235" s="40"/>
      <c r="F235" s="37"/>
      <c r="G235" s="37"/>
      <c r="H235" s="37"/>
      <c r="I235" s="37"/>
      <c r="J235" s="37"/>
    </row>
    <row r="236" spans="1:10" s="15" customFormat="1" x14ac:dyDescent="0.2">
      <c r="A236" s="38"/>
      <c r="B236" s="36"/>
      <c r="C236" s="40"/>
      <c r="D236" s="40"/>
      <c r="E236" s="40"/>
      <c r="F236" s="37"/>
      <c r="G236" s="37"/>
      <c r="H236" s="37"/>
      <c r="I236" s="37"/>
      <c r="J236" s="37"/>
    </row>
    <row r="237" spans="1:10" s="15" customFormat="1" x14ac:dyDescent="0.2">
      <c r="A237" s="38"/>
      <c r="B237" s="36"/>
      <c r="C237" s="40"/>
      <c r="D237" s="40"/>
      <c r="E237" s="40"/>
      <c r="F237" s="37"/>
      <c r="G237" s="37"/>
      <c r="H237" s="37"/>
      <c r="I237" s="37"/>
      <c r="J237" s="37"/>
    </row>
    <row r="238" spans="1:10" s="15" customFormat="1" ht="30" customHeight="1" x14ac:dyDescent="0.2">
      <c r="A238" s="42"/>
      <c r="B238" s="36"/>
      <c r="C238" s="40"/>
      <c r="D238" s="40"/>
      <c r="E238" s="40"/>
      <c r="F238" s="37"/>
      <c r="G238" s="37"/>
      <c r="H238" s="37"/>
      <c r="I238" s="37"/>
      <c r="J238" s="37"/>
    </row>
    <row r="239" spans="1:10" s="15" customFormat="1" x14ac:dyDescent="0.2">
      <c r="A239" s="38"/>
      <c r="B239" s="36"/>
      <c r="C239" s="40"/>
      <c r="D239" s="40"/>
      <c r="E239" s="40"/>
      <c r="F239" s="37"/>
      <c r="G239" s="37"/>
      <c r="H239" s="37"/>
      <c r="I239" s="37"/>
      <c r="J239" s="37"/>
    </row>
    <row r="240" spans="1:10" s="15" customFormat="1" ht="15.75" customHeight="1" x14ac:dyDescent="0.2">
      <c r="A240" s="38"/>
      <c r="B240" s="36"/>
      <c r="C240" s="40"/>
      <c r="D240" s="40"/>
      <c r="E240" s="40"/>
      <c r="F240" s="37"/>
      <c r="G240" s="37"/>
      <c r="H240" s="37"/>
      <c r="I240" s="37"/>
      <c r="J240" s="37"/>
    </row>
    <row r="241" spans="1:215" x14ac:dyDescent="0.2">
      <c r="A241" s="20"/>
      <c r="B241" s="14"/>
      <c r="C241" s="14"/>
      <c r="D241" s="14"/>
      <c r="E241" s="14"/>
      <c r="F241" s="14"/>
      <c r="G241" s="14"/>
      <c r="H241" s="14"/>
      <c r="I241" s="14"/>
      <c r="J241" s="14"/>
    </row>
    <row r="242" spans="1:215" s="15" customFormat="1" x14ac:dyDescent="0.2">
      <c r="A242" s="21"/>
      <c r="B242" s="18"/>
      <c r="C242" s="18"/>
      <c r="D242" s="18"/>
      <c r="E242" s="18"/>
      <c r="F242" s="18"/>
      <c r="G242" s="18"/>
      <c r="H242" s="18"/>
      <c r="I242" s="18"/>
      <c r="J242" s="18"/>
    </row>
    <row r="243" spans="1:215" x14ac:dyDescent="0.2">
      <c r="A243" s="22"/>
      <c r="B243" s="14"/>
      <c r="C243" s="14"/>
      <c r="D243" s="14"/>
      <c r="E243" s="14"/>
      <c r="F243" s="14"/>
      <c r="G243" s="14"/>
      <c r="H243" s="14"/>
      <c r="I243" s="14"/>
      <c r="J243" s="14"/>
    </row>
    <row r="244" spans="1:215" x14ac:dyDescent="0.2">
      <c r="A244" s="22"/>
      <c r="B244" s="14"/>
      <c r="C244" s="14"/>
      <c r="D244" s="14"/>
      <c r="E244" s="14"/>
      <c r="F244" s="14"/>
      <c r="G244" s="14"/>
      <c r="H244" s="14"/>
      <c r="I244" s="14"/>
      <c r="J244" s="14"/>
    </row>
    <row r="245" spans="1:215" ht="15" x14ac:dyDescent="0.25">
      <c r="A245" s="23"/>
      <c r="B245" s="24"/>
      <c r="C245" s="24"/>
      <c r="D245" s="24"/>
      <c r="E245" s="24"/>
      <c r="F245" s="24"/>
      <c r="G245" s="24"/>
      <c r="H245" s="24"/>
      <c r="I245" s="24"/>
      <c r="J245" s="24"/>
    </row>
    <row r="246" spans="1:215" x14ac:dyDescent="0.2">
      <c r="A246" s="22"/>
      <c r="B246" s="14"/>
      <c r="C246" s="14"/>
      <c r="D246" s="14"/>
      <c r="E246" s="14"/>
      <c r="F246" s="14"/>
      <c r="G246" s="14"/>
      <c r="H246" s="14"/>
      <c r="I246" s="14"/>
      <c r="J246" s="14"/>
    </row>
    <row r="247" spans="1:215" x14ac:dyDescent="0.2">
      <c r="A247" s="22"/>
      <c r="B247" s="14"/>
      <c r="C247" s="14"/>
      <c r="D247" s="14"/>
      <c r="E247" s="14"/>
      <c r="F247" s="14"/>
      <c r="G247" s="14"/>
      <c r="H247" s="14"/>
      <c r="I247" s="14"/>
      <c r="J247" s="14"/>
    </row>
    <row r="248" spans="1:215" x14ac:dyDescent="0.2">
      <c r="A248" s="22"/>
      <c r="B248" s="14"/>
      <c r="C248" s="14"/>
      <c r="D248" s="14"/>
      <c r="E248" s="14"/>
      <c r="F248" s="14"/>
      <c r="G248" s="14"/>
      <c r="H248" s="14"/>
      <c r="I248" s="14"/>
      <c r="J248" s="14"/>
    </row>
    <row r="249" spans="1:215" s="17" customFormat="1" ht="13.5" customHeight="1" x14ac:dyDescent="0.2">
      <c r="A249" s="25"/>
      <c r="B249" s="26"/>
      <c r="C249" s="26"/>
      <c r="D249" s="26"/>
      <c r="E249" s="26"/>
      <c r="F249" s="26"/>
      <c r="G249" s="26"/>
      <c r="H249" s="26"/>
      <c r="I249" s="26"/>
      <c r="J249" s="26"/>
    </row>
    <row r="250" spans="1:215" x14ac:dyDescent="0.2">
      <c r="A250" s="22"/>
      <c r="B250" s="27"/>
      <c r="C250" s="27"/>
      <c r="D250" s="27"/>
      <c r="E250" s="27"/>
      <c r="F250" s="27"/>
      <c r="G250" s="27"/>
      <c r="H250" s="27"/>
      <c r="I250" s="27"/>
      <c r="J250" s="27"/>
    </row>
    <row r="251" spans="1:215" x14ac:dyDescent="0.2">
      <c r="A251" s="28"/>
      <c r="B251" s="27"/>
      <c r="C251" s="27"/>
      <c r="D251" s="27"/>
      <c r="E251" s="27"/>
      <c r="F251" s="27"/>
      <c r="G251" s="27"/>
      <c r="H251" s="27"/>
      <c r="I251" s="27"/>
      <c r="J251" s="27"/>
    </row>
    <row r="252" spans="1:215" x14ac:dyDescent="0.2">
      <c r="A252" s="28"/>
      <c r="B252" s="27"/>
      <c r="C252" s="27"/>
      <c r="D252" s="27"/>
      <c r="E252" s="27"/>
      <c r="F252" s="27"/>
      <c r="G252" s="27"/>
      <c r="H252" s="27"/>
      <c r="I252" s="27"/>
      <c r="J252" s="27"/>
    </row>
    <row r="253" spans="1:215" x14ac:dyDescent="0.2">
      <c r="A253" s="28"/>
      <c r="B253" s="27"/>
      <c r="C253" s="27"/>
      <c r="D253" s="27"/>
      <c r="E253" s="27"/>
      <c r="F253" s="27"/>
      <c r="G253" s="27"/>
      <c r="H253" s="27"/>
      <c r="I253" s="27"/>
      <c r="J253" s="27"/>
    </row>
    <row r="254" spans="1:215" x14ac:dyDescent="0.2">
      <c r="A254" s="28"/>
      <c r="B254" s="27"/>
      <c r="C254" s="27"/>
      <c r="D254" s="27"/>
      <c r="E254" s="27"/>
      <c r="F254" s="27"/>
      <c r="G254" s="27"/>
      <c r="H254" s="27"/>
      <c r="I254" s="27"/>
      <c r="J254" s="27"/>
    </row>
    <row r="255" spans="1:215" x14ac:dyDescent="0.2">
      <c r="A255" s="28"/>
      <c r="B255" s="27"/>
      <c r="C255" s="27"/>
      <c r="D255" s="27"/>
      <c r="E255" s="27"/>
      <c r="F255" s="27"/>
      <c r="G255" s="27"/>
      <c r="H255" s="27"/>
      <c r="I255" s="27"/>
      <c r="J255" s="27"/>
    </row>
    <row r="256" spans="1:215" x14ac:dyDescent="0.2">
      <c r="A256" s="21"/>
      <c r="B256" s="18"/>
      <c r="C256" s="18"/>
      <c r="D256" s="18"/>
      <c r="E256" s="18"/>
      <c r="F256" s="18"/>
      <c r="G256" s="18"/>
      <c r="H256" s="18"/>
      <c r="I256" s="18"/>
      <c r="J256" s="18"/>
      <c r="DM256" s="29"/>
      <c r="DN256" s="29"/>
      <c r="DO256" s="29"/>
      <c r="DP256" s="29"/>
      <c r="DQ256" s="29"/>
      <c r="DR256" s="29"/>
      <c r="DS256" s="29"/>
      <c r="DT256" s="29"/>
      <c r="DU256" s="29"/>
      <c r="DV256" s="29"/>
      <c r="DW256" s="29"/>
      <c r="DX256" s="29"/>
      <c r="DY256" s="29"/>
      <c r="DZ256" s="29"/>
      <c r="EA256" s="29"/>
      <c r="EB256" s="29"/>
      <c r="EC256" s="29"/>
      <c r="ED256" s="29"/>
      <c r="EE256" s="29"/>
      <c r="EF256" s="29"/>
      <c r="EG256" s="29"/>
      <c r="EH256" s="29"/>
      <c r="EI256" s="29"/>
      <c r="EJ256" s="29"/>
      <c r="EK256" s="29"/>
      <c r="EL256" s="29"/>
      <c r="EM256" s="29"/>
      <c r="EN256" s="29"/>
      <c r="EO256" s="29"/>
      <c r="EP256" s="29"/>
      <c r="EQ256" s="29"/>
      <c r="ER256" s="29"/>
      <c r="ES256" s="29"/>
      <c r="ET256" s="29"/>
      <c r="EU256" s="29"/>
      <c r="EV256" s="29"/>
      <c r="EW256" s="29"/>
      <c r="EX256" s="29"/>
      <c r="EY256" s="29"/>
      <c r="EZ256" s="29"/>
      <c r="FA256" s="29"/>
      <c r="FB256" s="29"/>
      <c r="FC256" s="29"/>
      <c r="FD256" s="29"/>
      <c r="FE256" s="29"/>
      <c r="FF256" s="29"/>
      <c r="FG256" s="29"/>
      <c r="FH256" s="29"/>
      <c r="FI256" s="29"/>
      <c r="FJ256" s="29"/>
      <c r="FK256" s="29"/>
      <c r="FL256" s="29"/>
      <c r="FM256" s="29"/>
      <c r="FN256" s="29"/>
      <c r="FO256" s="29"/>
      <c r="FP256" s="29"/>
      <c r="FQ256" s="29"/>
      <c r="FR256" s="29"/>
      <c r="FS256" s="29"/>
      <c r="FT256" s="29"/>
      <c r="FU256" s="29"/>
      <c r="FV256" s="29"/>
      <c r="FW256" s="29"/>
      <c r="FX256" s="29"/>
      <c r="FY256" s="29"/>
      <c r="FZ256" s="29"/>
      <c r="GA256" s="29"/>
      <c r="GB256" s="29"/>
      <c r="GC256" s="29"/>
      <c r="GD256" s="29"/>
      <c r="GE256" s="29"/>
      <c r="GF256" s="29"/>
      <c r="GG256" s="29"/>
      <c r="GH256" s="29"/>
      <c r="GI256" s="29"/>
      <c r="GJ256" s="29"/>
      <c r="GK256" s="29"/>
      <c r="GL256" s="29"/>
      <c r="GM256" s="29"/>
      <c r="GN256" s="29"/>
      <c r="GO256" s="29"/>
      <c r="GP256" s="29"/>
      <c r="GQ256" s="29"/>
      <c r="GR256" s="29"/>
      <c r="GS256" s="29"/>
      <c r="GT256" s="29"/>
      <c r="GU256" s="29"/>
      <c r="GV256" s="29"/>
      <c r="GW256" s="29"/>
      <c r="GX256" s="29"/>
      <c r="GY256" s="29"/>
      <c r="GZ256" s="29"/>
      <c r="HA256" s="29"/>
      <c r="HB256" s="29"/>
      <c r="HC256" s="29"/>
      <c r="HD256" s="29"/>
      <c r="HE256" s="29"/>
      <c r="HF256" s="29"/>
      <c r="HG256" s="29"/>
    </row>
    <row r="257" spans="1:215" x14ac:dyDescent="0.2">
      <c r="A257" s="21"/>
      <c r="B257" s="18"/>
      <c r="C257" s="18"/>
      <c r="D257" s="18"/>
      <c r="E257" s="18"/>
      <c r="F257" s="18"/>
      <c r="G257" s="18"/>
      <c r="H257" s="18"/>
      <c r="I257" s="18"/>
      <c r="J257" s="18"/>
      <c r="DM257" s="29"/>
      <c r="DN257" s="29"/>
      <c r="DO257" s="29"/>
      <c r="DP257" s="29"/>
      <c r="DQ257" s="29"/>
      <c r="DR257" s="29"/>
      <c r="DS257" s="29"/>
      <c r="DT257" s="29"/>
      <c r="DU257" s="29"/>
      <c r="DV257" s="29"/>
      <c r="DW257" s="29"/>
      <c r="DX257" s="29"/>
      <c r="DY257" s="29"/>
      <c r="DZ257" s="29"/>
      <c r="EA257" s="29"/>
      <c r="EB257" s="29"/>
      <c r="EC257" s="29"/>
      <c r="ED257" s="29"/>
      <c r="EE257" s="29"/>
      <c r="EF257" s="29"/>
      <c r="EG257" s="29"/>
      <c r="EH257" s="29"/>
      <c r="EI257" s="29"/>
      <c r="EJ257" s="29"/>
      <c r="EK257" s="29"/>
      <c r="EL257" s="29"/>
      <c r="EM257" s="29"/>
      <c r="EN257" s="29"/>
      <c r="EO257" s="29"/>
      <c r="EP257" s="29"/>
      <c r="EQ257" s="29"/>
      <c r="ER257" s="29"/>
      <c r="ES257" s="29"/>
      <c r="ET257" s="29"/>
      <c r="EU257" s="29"/>
      <c r="EV257" s="29"/>
      <c r="EW257" s="29"/>
      <c r="EX257" s="29"/>
      <c r="EY257" s="29"/>
      <c r="EZ257" s="29"/>
      <c r="FA257" s="29"/>
      <c r="FB257" s="29"/>
      <c r="FC257" s="29"/>
      <c r="FD257" s="29"/>
      <c r="FE257" s="29"/>
      <c r="FF257" s="29"/>
      <c r="FG257" s="29"/>
      <c r="FH257" s="29"/>
      <c r="FI257" s="29"/>
      <c r="FJ257" s="29"/>
      <c r="FK257" s="29"/>
      <c r="FL257" s="29"/>
      <c r="FM257" s="29"/>
      <c r="FN257" s="29"/>
      <c r="FO257" s="29"/>
      <c r="FP257" s="29"/>
      <c r="FQ257" s="29"/>
      <c r="FR257" s="29"/>
      <c r="FS257" s="29"/>
      <c r="FT257" s="29"/>
      <c r="FU257" s="29"/>
      <c r="FV257" s="29"/>
      <c r="FW257" s="29"/>
      <c r="FX257" s="29"/>
      <c r="FY257" s="29"/>
      <c r="FZ257" s="29"/>
      <c r="GA257" s="29"/>
      <c r="GB257" s="29"/>
      <c r="GC257" s="29"/>
      <c r="GD257" s="29"/>
      <c r="GE257" s="29"/>
      <c r="GF257" s="29"/>
      <c r="GG257" s="29"/>
      <c r="GH257" s="29"/>
      <c r="GI257" s="29"/>
      <c r="GJ257" s="29"/>
      <c r="GK257" s="29"/>
      <c r="GL257" s="29"/>
      <c r="GM257" s="29"/>
      <c r="GN257" s="29"/>
      <c r="GO257" s="29"/>
      <c r="GP257" s="29"/>
      <c r="GQ257" s="29"/>
      <c r="GR257" s="29"/>
      <c r="GS257" s="29"/>
      <c r="GT257" s="29"/>
      <c r="GU257" s="29"/>
      <c r="GV257" s="29"/>
      <c r="GW257" s="29"/>
      <c r="GX257" s="29"/>
      <c r="GY257" s="29"/>
      <c r="GZ257" s="29"/>
      <c r="HA257" s="29"/>
      <c r="HB257" s="29"/>
      <c r="HC257" s="29"/>
      <c r="HD257" s="29"/>
      <c r="HE257" s="29"/>
      <c r="HF257" s="29"/>
      <c r="HG257" s="29"/>
    </row>
    <row r="258" spans="1:215" x14ac:dyDescent="0.2">
      <c r="A258" s="20"/>
      <c r="B258" s="14"/>
      <c r="C258" s="14"/>
      <c r="D258" s="14"/>
      <c r="E258" s="14"/>
      <c r="F258" s="14"/>
      <c r="G258" s="14"/>
      <c r="H258" s="14"/>
      <c r="I258" s="14"/>
      <c r="J258" s="14"/>
      <c r="DM258" s="29"/>
      <c r="DN258" s="29"/>
      <c r="DO258" s="29"/>
      <c r="DP258" s="29"/>
      <c r="DQ258" s="29"/>
      <c r="DR258" s="29"/>
      <c r="DS258" s="29"/>
      <c r="DT258" s="29"/>
      <c r="DU258" s="29"/>
      <c r="DV258" s="29"/>
      <c r="DW258" s="29"/>
      <c r="DX258" s="29"/>
      <c r="DY258" s="29"/>
      <c r="DZ258" s="29"/>
      <c r="EA258" s="29"/>
      <c r="EB258" s="29"/>
      <c r="EC258" s="29"/>
      <c r="ED258" s="29"/>
      <c r="EE258" s="29"/>
      <c r="EF258" s="29"/>
      <c r="EG258" s="29"/>
      <c r="EH258" s="29"/>
      <c r="EI258" s="29"/>
      <c r="EJ258" s="29"/>
      <c r="EK258" s="29"/>
      <c r="EL258" s="29"/>
      <c r="EM258" s="29"/>
      <c r="EN258" s="29"/>
      <c r="EO258" s="29"/>
      <c r="EP258" s="29"/>
      <c r="EQ258" s="29"/>
      <c r="ER258" s="29"/>
      <c r="ES258" s="29"/>
      <c r="ET258" s="29"/>
      <c r="EU258" s="29"/>
      <c r="EV258" s="29"/>
      <c r="EW258" s="29"/>
      <c r="EX258" s="29"/>
      <c r="EY258" s="29"/>
      <c r="EZ258" s="29"/>
      <c r="FA258" s="29"/>
      <c r="FB258" s="29"/>
      <c r="FC258" s="29"/>
      <c r="FD258" s="29"/>
      <c r="FE258" s="29"/>
      <c r="FF258" s="29"/>
      <c r="FG258" s="29"/>
      <c r="FH258" s="29"/>
      <c r="FI258" s="29"/>
      <c r="FJ258" s="29"/>
      <c r="FK258" s="29"/>
      <c r="FL258" s="29"/>
      <c r="FM258" s="29"/>
      <c r="FN258" s="29"/>
      <c r="FO258" s="29"/>
      <c r="FP258" s="29"/>
      <c r="FQ258" s="29"/>
      <c r="FR258" s="29"/>
      <c r="FS258" s="29"/>
      <c r="FT258" s="29"/>
      <c r="FU258" s="29"/>
      <c r="FV258" s="29"/>
      <c r="FW258" s="29"/>
      <c r="FX258" s="29"/>
      <c r="FY258" s="29"/>
      <c r="FZ258" s="29"/>
      <c r="GA258" s="29"/>
      <c r="GB258" s="29"/>
      <c r="GC258" s="29"/>
      <c r="GD258" s="29"/>
      <c r="GE258" s="29"/>
      <c r="GF258" s="29"/>
      <c r="GG258" s="29"/>
      <c r="GH258" s="29"/>
      <c r="GI258" s="29"/>
      <c r="GJ258" s="29"/>
      <c r="GK258" s="29"/>
      <c r="GL258" s="29"/>
      <c r="GM258" s="29"/>
      <c r="GN258" s="29"/>
      <c r="GO258" s="29"/>
      <c r="GP258" s="29"/>
      <c r="GQ258" s="29"/>
      <c r="GR258" s="29"/>
      <c r="GS258" s="29"/>
      <c r="GT258" s="29"/>
      <c r="GU258" s="29"/>
      <c r="GV258" s="29"/>
      <c r="GW258" s="29"/>
      <c r="GX258" s="29"/>
      <c r="GY258" s="29"/>
      <c r="GZ258" s="29"/>
      <c r="HA258" s="29"/>
      <c r="HB258" s="29"/>
      <c r="HC258" s="29"/>
      <c r="HD258" s="29"/>
      <c r="HE258" s="29"/>
      <c r="HF258" s="29"/>
      <c r="HG258" s="29"/>
    </row>
    <row r="259" spans="1:215" x14ac:dyDescent="0.2">
      <c r="A259" s="22"/>
      <c r="B259" s="14"/>
      <c r="C259" s="14"/>
      <c r="D259" s="14"/>
      <c r="E259" s="14"/>
      <c r="F259" s="14"/>
      <c r="G259" s="14"/>
      <c r="H259" s="14"/>
      <c r="I259" s="14"/>
      <c r="J259" s="14"/>
      <c r="DM259" s="29"/>
      <c r="DN259" s="29"/>
      <c r="DO259" s="29"/>
      <c r="DP259" s="29"/>
      <c r="DQ259" s="29"/>
      <c r="DR259" s="29"/>
      <c r="DS259" s="29"/>
      <c r="DT259" s="29"/>
      <c r="DU259" s="29"/>
      <c r="DV259" s="29"/>
      <c r="DW259" s="29"/>
      <c r="DX259" s="29"/>
      <c r="DY259" s="29"/>
      <c r="DZ259" s="29"/>
      <c r="EA259" s="29"/>
      <c r="EB259" s="29"/>
      <c r="EC259" s="29"/>
      <c r="ED259" s="29"/>
      <c r="EE259" s="29"/>
      <c r="EF259" s="29"/>
      <c r="EG259" s="29"/>
      <c r="EH259" s="29"/>
      <c r="EI259" s="29"/>
      <c r="EJ259" s="29"/>
      <c r="EK259" s="29"/>
      <c r="EL259" s="29"/>
      <c r="EM259" s="29"/>
      <c r="EN259" s="29"/>
      <c r="EO259" s="29"/>
      <c r="EP259" s="29"/>
      <c r="EQ259" s="29"/>
      <c r="ER259" s="29"/>
      <c r="ES259" s="29"/>
      <c r="ET259" s="29"/>
      <c r="EU259" s="29"/>
      <c r="EV259" s="29"/>
      <c r="EW259" s="29"/>
      <c r="EX259" s="29"/>
      <c r="EY259" s="29"/>
      <c r="EZ259" s="29"/>
      <c r="FA259" s="29"/>
      <c r="FB259" s="29"/>
      <c r="FC259" s="29"/>
      <c r="FD259" s="29"/>
      <c r="FE259" s="29"/>
      <c r="FF259" s="29"/>
      <c r="FG259" s="29"/>
      <c r="FH259" s="29"/>
      <c r="FI259" s="29"/>
      <c r="FJ259" s="29"/>
      <c r="FK259" s="29"/>
      <c r="FL259" s="29"/>
      <c r="FM259" s="29"/>
      <c r="FN259" s="29"/>
      <c r="FO259" s="29"/>
      <c r="FP259" s="29"/>
      <c r="FQ259" s="29"/>
      <c r="FR259" s="29"/>
      <c r="FS259" s="29"/>
      <c r="FT259" s="29"/>
      <c r="FU259" s="29"/>
      <c r="FV259" s="29"/>
      <c r="FW259" s="29"/>
      <c r="FX259" s="29"/>
      <c r="FY259" s="29"/>
      <c r="FZ259" s="29"/>
      <c r="GA259" s="29"/>
      <c r="GB259" s="29"/>
      <c r="GC259" s="29"/>
      <c r="GD259" s="29"/>
      <c r="GE259" s="29"/>
      <c r="GF259" s="29"/>
      <c r="GG259" s="29"/>
      <c r="GH259" s="29"/>
      <c r="GI259" s="29"/>
      <c r="GJ259" s="29"/>
      <c r="GK259" s="29"/>
      <c r="GL259" s="29"/>
      <c r="GM259" s="29"/>
      <c r="GN259" s="29"/>
      <c r="GO259" s="29"/>
      <c r="GP259" s="29"/>
      <c r="GQ259" s="29"/>
      <c r="GR259" s="29"/>
      <c r="GS259" s="29"/>
      <c r="GT259" s="29"/>
      <c r="GU259" s="29"/>
      <c r="GV259" s="29"/>
      <c r="GW259" s="29"/>
      <c r="GX259" s="29"/>
      <c r="GY259" s="29"/>
      <c r="GZ259" s="29"/>
      <c r="HA259" s="29"/>
      <c r="HB259" s="29"/>
      <c r="HC259" s="29"/>
      <c r="HD259" s="29"/>
      <c r="HE259" s="29"/>
      <c r="HF259" s="29"/>
      <c r="HG259" s="29"/>
    </row>
    <row r="260" spans="1:215" x14ac:dyDescent="0.2">
      <c r="A260" s="20"/>
      <c r="B260" s="14"/>
      <c r="C260" s="14"/>
      <c r="D260" s="14"/>
      <c r="E260" s="14"/>
      <c r="F260" s="14"/>
      <c r="G260" s="14"/>
      <c r="H260" s="14"/>
      <c r="I260" s="14"/>
      <c r="J260" s="14"/>
      <c r="DM260" s="29"/>
      <c r="DN260" s="29"/>
      <c r="DO260" s="29"/>
      <c r="DP260" s="29"/>
      <c r="DQ260" s="29"/>
      <c r="DR260" s="29"/>
      <c r="DS260" s="29"/>
      <c r="DT260" s="29"/>
      <c r="DU260" s="29"/>
      <c r="DV260" s="29"/>
      <c r="DW260" s="29"/>
      <c r="DX260" s="29"/>
      <c r="DY260" s="29"/>
      <c r="DZ260" s="29"/>
      <c r="EA260" s="29"/>
      <c r="EB260" s="29"/>
      <c r="EC260" s="29"/>
      <c r="ED260" s="29"/>
      <c r="EE260" s="29"/>
      <c r="EF260" s="29"/>
      <c r="EG260" s="29"/>
      <c r="EH260" s="29"/>
      <c r="EI260" s="29"/>
      <c r="EJ260" s="29"/>
      <c r="EK260" s="29"/>
      <c r="EL260" s="29"/>
      <c r="EM260" s="29"/>
      <c r="EN260" s="29"/>
      <c r="EO260" s="29"/>
      <c r="EP260" s="29"/>
      <c r="EQ260" s="29"/>
      <c r="ER260" s="29"/>
      <c r="ES260" s="29"/>
      <c r="ET260" s="29"/>
      <c r="EU260" s="29"/>
      <c r="EV260" s="29"/>
      <c r="EW260" s="29"/>
      <c r="EX260" s="29"/>
      <c r="EY260" s="29"/>
      <c r="EZ260" s="29"/>
      <c r="FA260" s="29"/>
      <c r="FB260" s="29"/>
      <c r="FC260" s="29"/>
      <c r="FD260" s="29"/>
      <c r="FE260" s="29"/>
      <c r="FF260" s="29"/>
      <c r="FG260" s="29"/>
      <c r="FH260" s="29"/>
      <c r="FI260" s="29"/>
      <c r="FJ260" s="29"/>
      <c r="FK260" s="29"/>
      <c r="FL260" s="29"/>
      <c r="FM260" s="29"/>
      <c r="FN260" s="29"/>
      <c r="FO260" s="29"/>
      <c r="FP260" s="29"/>
      <c r="FQ260" s="29"/>
      <c r="FR260" s="29"/>
      <c r="FS260" s="29"/>
      <c r="FT260" s="29"/>
      <c r="FU260" s="29"/>
      <c r="FV260" s="29"/>
      <c r="FW260" s="29"/>
      <c r="FX260" s="29"/>
      <c r="FY260" s="29"/>
      <c r="FZ260" s="29"/>
      <c r="GA260" s="29"/>
      <c r="GB260" s="29"/>
      <c r="GC260" s="29"/>
      <c r="GD260" s="29"/>
      <c r="GE260" s="29"/>
      <c r="GF260" s="29"/>
      <c r="GG260" s="29"/>
      <c r="GH260" s="29"/>
      <c r="GI260" s="29"/>
      <c r="GJ260" s="29"/>
      <c r="GK260" s="29"/>
      <c r="GL260" s="29"/>
      <c r="GM260" s="29"/>
      <c r="GN260" s="29"/>
      <c r="GO260" s="29"/>
      <c r="GP260" s="29"/>
      <c r="GQ260" s="29"/>
      <c r="GR260" s="29"/>
      <c r="GS260" s="29"/>
      <c r="GT260" s="29"/>
      <c r="GU260" s="29"/>
      <c r="GV260" s="29"/>
      <c r="GW260" s="29"/>
      <c r="GX260" s="29"/>
      <c r="GY260" s="29"/>
      <c r="GZ260" s="29"/>
      <c r="HA260" s="29"/>
      <c r="HB260" s="29"/>
      <c r="HC260" s="29"/>
      <c r="HD260" s="29"/>
      <c r="HE260" s="29"/>
      <c r="HF260" s="29"/>
      <c r="HG260" s="29"/>
    </row>
    <row r="261" spans="1:215" x14ac:dyDescent="0.2">
      <c r="A261" s="22"/>
      <c r="B261" s="14"/>
      <c r="C261" s="14"/>
      <c r="D261" s="14"/>
      <c r="E261" s="14"/>
      <c r="F261" s="14"/>
      <c r="G261" s="14"/>
      <c r="H261" s="14"/>
      <c r="I261" s="14"/>
      <c r="J261" s="14"/>
      <c r="DM261" s="29"/>
      <c r="DN261" s="29"/>
      <c r="DO261" s="29"/>
      <c r="DP261" s="29"/>
      <c r="DQ261" s="29"/>
      <c r="DR261" s="29"/>
      <c r="DS261" s="29"/>
      <c r="DT261" s="29"/>
      <c r="DU261" s="29"/>
      <c r="DV261" s="29"/>
      <c r="DW261" s="29"/>
      <c r="DX261" s="29"/>
      <c r="DY261" s="29"/>
      <c r="DZ261" s="29"/>
      <c r="EA261" s="29"/>
      <c r="EB261" s="29"/>
      <c r="EC261" s="29"/>
      <c r="ED261" s="29"/>
      <c r="EE261" s="29"/>
      <c r="EF261" s="29"/>
      <c r="EG261" s="29"/>
      <c r="EH261" s="29"/>
      <c r="EI261" s="29"/>
      <c r="EJ261" s="29"/>
      <c r="EK261" s="29"/>
      <c r="EL261" s="29"/>
      <c r="EM261" s="29"/>
      <c r="EN261" s="29"/>
      <c r="EO261" s="29"/>
      <c r="EP261" s="29"/>
      <c r="EQ261" s="29"/>
      <c r="ER261" s="29"/>
      <c r="ES261" s="29"/>
      <c r="ET261" s="29"/>
      <c r="EU261" s="29"/>
      <c r="EV261" s="29"/>
      <c r="EW261" s="29"/>
      <c r="EX261" s="29"/>
      <c r="EY261" s="29"/>
      <c r="EZ261" s="29"/>
      <c r="FA261" s="29"/>
      <c r="FB261" s="29"/>
      <c r="FC261" s="29"/>
      <c r="FD261" s="29"/>
      <c r="FE261" s="29"/>
      <c r="FF261" s="29"/>
      <c r="FG261" s="29"/>
      <c r="FH261" s="29"/>
      <c r="FI261" s="29"/>
      <c r="FJ261" s="29"/>
      <c r="FK261" s="29"/>
      <c r="FL261" s="29"/>
      <c r="FM261" s="29"/>
      <c r="FN261" s="29"/>
      <c r="FO261" s="29"/>
      <c r="FP261" s="29"/>
      <c r="FQ261" s="29"/>
      <c r="FR261" s="29"/>
      <c r="FS261" s="29"/>
      <c r="FT261" s="29"/>
      <c r="FU261" s="29"/>
      <c r="FV261" s="29"/>
      <c r="FW261" s="29"/>
      <c r="FX261" s="29"/>
      <c r="FY261" s="29"/>
      <c r="FZ261" s="29"/>
      <c r="GA261" s="29"/>
      <c r="GB261" s="29"/>
      <c r="GC261" s="29"/>
      <c r="GD261" s="29"/>
      <c r="GE261" s="29"/>
      <c r="GF261" s="29"/>
      <c r="GG261" s="29"/>
      <c r="GH261" s="29"/>
      <c r="GI261" s="29"/>
      <c r="GJ261" s="29"/>
      <c r="GK261" s="29"/>
      <c r="GL261" s="29"/>
      <c r="GM261" s="29"/>
      <c r="GN261" s="29"/>
      <c r="GO261" s="29"/>
      <c r="GP261" s="29"/>
      <c r="GQ261" s="29"/>
      <c r="GR261" s="29"/>
      <c r="GS261" s="29"/>
      <c r="GT261" s="29"/>
      <c r="GU261" s="29"/>
      <c r="GV261" s="29"/>
      <c r="GW261" s="29"/>
      <c r="GX261" s="29"/>
      <c r="GY261" s="29"/>
      <c r="GZ261" s="29"/>
      <c r="HA261" s="29"/>
      <c r="HB261" s="29"/>
      <c r="HC261" s="29"/>
      <c r="HD261" s="29"/>
      <c r="HE261" s="29"/>
      <c r="HF261" s="29"/>
      <c r="HG261" s="29"/>
    </row>
    <row r="262" spans="1:215" x14ac:dyDescent="0.2">
      <c r="A262" s="28"/>
      <c r="B262" s="27"/>
      <c r="C262" s="27"/>
      <c r="D262" s="27"/>
      <c r="E262" s="27"/>
      <c r="F262" s="27"/>
      <c r="G262" s="27"/>
      <c r="H262" s="27"/>
      <c r="I262" s="27"/>
      <c r="J262" s="27"/>
      <c r="DM262" s="29"/>
      <c r="DN262" s="29"/>
      <c r="DO262" s="29"/>
      <c r="DP262" s="29"/>
      <c r="DQ262" s="29"/>
      <c r="DR262" s="29"/>
      <c r="DS262" s="29"/>
      <c r="DT262" s="29"/>
      <c r="DU262" s="29"/>
      <c r="DV262" s="29"/>
      <c r="DW262" s="29"/>
      <c r="DX262" s="29"/>
      <c r="DY262" s="29"/>
      <c r="DZ262" s="29"/>
      <c r="EA262" s="29"/>
      <c r="EB262" s="29"/>
      <c r="EC262" s="29"/>
      <c r="ED262" s="29"/>
      <c r="EE262" s="29"/>
      <c r="EF262" s="29"/>
      <c r="EG262" s="29"/>
      <c r="EH262" s="29"/>
      <c r="EI262" s="29"/>
      <c r="EJ262" s="29"/>
      <c r="EK262" s="29"/>
      <c r="EL262" s="29"/>
      <c r="EM262" s="29"/>
      <c r="EN262" s="29"/>
      <c r="EO262" s="29"/>
      <c r="EP262" s="29"/>
      <c r="EQ262" s="29"/>
      <c r="ER262" s="29"/>
      <c r="ES262" s="29"/>
      <c r="ET262" s="29"/>
      <c r="EU262" s="29"/>
      <c r="EV262" s="29"/>
      <c r="EW262" s="29"/>
      <c r="EX262" s="29"/>
      <c r="EY262" s="29"/>
      <c r="EZ262" s="29"/>
      <c r="FA262" s="29"/>
      <c r="FB262" s="29"/>
      <c r="FC262" s="29"/>
      <c r="FD262" s="29"/>
      <c r="FE262" s="29"/>
      <c r="FF262" s="29"/>
      <c r="FG262" s="29"/>
      <c r="FH262" s="29"/>
      <c r="FI262" s="29"/>
      <c r="FJ262" s="29"/>
      <c r="FK262" s="29"/>
      <c r="FL262" s="29"/>
      <c r="FM262" s="29"/>
      <c r="FN262" s="29"/>
      <c r="FO262" s="29"/>
      <c r="FP262" s="29"/>
      <c r="FQ262" s="29"/>
      <c r="FR262" s="29"/>
      <c r="FS262" s="29"/>
      <c r="FT262" s="29"/>
      <c r="FU262" s="29"/>
      <c r="FV262" s="29"/>
      <c r="FW262" s="29"/>
      <c r="FX262" s="29"/>
      <c r="FY262" s="29"/>
      <c r="FZ262" s="29"/>
      <c r="GA262" s="29"/>
      <c r="GB262" s="29"/>
      <c r="GC262" s="29"/>
      <c r="GD262" s="29"/>
      <c r="GE262" s="29"/>
      <c r="GF262" s="29"/>
      <c r="GG262" s="29"/>
      <c r="GH262" s="29"/>
      <c r="GI262" s="29"/>
      <c r="GJ262" s="29"/>
      <c r="GK262" s="29"/>
      <c r="GL262" s="29"/>
      <c r="GM262" s="29"/>
      <c r="GN262" s="29"/>
      <c r="GO262" s="29"/>
      <c r="GP262" s="29"/>
      <c r="GQ262" s="29"/>
      <c r="GR262" s="29"/>
      <c r="GS262" s="29"/>
      <c r="GT262" s="29"/>
      <c r="GU262" s="29"/>
      <c r="GV262" s="29"/>
      <c r="GW262" s="29"/>
      <c r="GX262" s="29"/>
      <c r="GY262" s="29"/>
      <c r="GZ262" s="29"/>
      <c r="HA262" s="29"/>
      <c r="HB262" s="29"/>
      <c r="HC262" s="29"/>
      <c r="HD262" s="29"/>
      <c r="HE262" s="29"/>
      <c r="HF262" s="29"/>
      <c r="HG262" s="29"/>
    </row>
    <row r="263" spans="1:215" s="29" customFormat="1" x14ac:dyDescent="0.2">
      <c r="A263" s="28"/>
      <c r="B263" s="27"/>
      <c r="C263" s="27"/>
      <c r="D263" s="27"/>
      <c r="E263" s="27"/>
      <c r="F263" s="27"/>
      <c r="G263" s="27"/>
      <c r="H263" s="27"/>
      <c r="I263" s="27"/>
      <c r="J263" s="27"/>
    </row>
    <row r="264" spans="1:215" s="29" customFormat="1" x14ac:dyDescent="0.2">
      <c r="A264" s="28"/>
      <c r="B264" s="27"/>
      <c r="C264" s="27"/>
      <c r="D264" s="27"/>
      <c r="E264" s="27"/>
      <c r="F264" s="27"/>
      <c r="G264" s="27"/>
      <c r="H264" s="27"/>
      <c r="I264" s="27"/>
      <c r="J264" s="27"/>
    </row>
    <row r="265" spans="1:215" s="29" customFormat="1" x14ac:dyDescent="0.2">
      <c r="A265" s="28"/>
      <c r="B265" s="27"/>
      <c r="C265" s="27"/>
      <c r="D265" s="27"/>
      <c r="E265" s="27"/>
      <c r="F265" s="27"/>
      <c r="G265" s="27"/>
      <c r="H265" s="27"/>
      <c r="I265" s="27"/>
      <c r="J265" s="27"/>
    </row>
    <row r="266" spans="1:215" s="29" customFormat="1" x14ac:dyDescent="0.2">
      <c r="A266" s="28"/>
      <c r="B266" s="27"/>
      <c r="C266" s="27"/>
      <c r="D266" s="27"/>
      <c r="E266" s="27"/>
      <c r="F266" s="27"/>
      <c r="G266" s="27"/>
      <c r="H266" s="27"/>
      <c r="I266" s="27"/>
      <c r="J266" s="27"/>
    </row>
    <row r="267" spans="1:215" s="29" customFormat="1" x14ac:dyDescent="0.2">
      <c r="A267" s="28"/>
      <c r="B267" s="27"/>
      <c r="C267" s="27"/>
      <c r="D267" s="27"/>
      <c r="E267" s="27"/>
      <c r="F267" s="27"/>
      <c r="G267" s="27"/>
      <c r="H267" s="27"/>
      <c r="I267" s="27"/>
      <c r="J267" s="27"/>
    </row>
    <row r="268" spans="1:215" s="29" customFormat="1" x14ac:dyDescent="0.2">
      <c r="A268" s="28"/>
      <c r="B268" s="27"/>
      <c r="C268" s="27"/>
      <c r="D268" s="27"/>
      <c r="E268" s="27"/>
      <c r="F268" s="27"/>
      <c r="G268" s="27"/>
      <c r="H268" s="27"/>
      <c r="I268" s="27"/>
      <c r="J268" s="27"/>
    </row>
    <row r="269" spans="1:215" s="29" customFormat="1" x14ac:dyDescent="0.2">
      <c r="A269" s="28"/>
      <c r="B269" s="27"/>
      <c r="C269" s="27"/>
      <c r="D269" s="27"/>
      <c r="E269" s="27"/>
      <c r="F269" s="27"/>
      <c r="G269" s="27"/>
      <c r="H269" s="27"/>
      <c r="I269" s="27"/>
      <c r="J269" s="27"/>
    </row>
    <row r="270" spans="1:215" s="29" customFormat="1" x14ac:dyDescent="0.2">
      <c r="A270" s="28"/>
      <c r="B270" s="27"/>
      <c r="C270" s="27"/>
      <c r="D270" s="27"/>
      <c r="E270" s="27"/>
      <c r="F270" s="27"/>
      <c r="G270" s="27"/>
      <c r="H270" s="27"/>
      <c r="I270" s="27"/>
      <c r="J270" s="27"/>
    </row>
    <row r="271" spans="1:215" s="29" customFormat="1" x14ac:dyDescent="0.2">
      <c r="A271" s="28"/>
      <c r="B271" s="27"/>
      <c r="C271" s="27"/>
      <c r="D271" s="27"/>
      <c r="E271" s="27"/>
      <c r="F271" s="27"/>
      <c r="G271" s="27"/>
      <c r="H271" s="27"/>
      <c r="I271" s="27"/>
      <c r="J271" s="27"/>
    </row>
    <row r="272" spans="1:215" s="29" customFormat="1" x14ac:dyDescent="0.2">
      <c r="A272" s="28"/>
      <c r="B272" s="27"/>
      <c r="C272" s="27"/>
      <c r="D272" s="27"/>
      <c r="E272" s="27"/>
      <c r="F272" s="27"/>
      <c r="G272" s="27"/>
      <c r="H272" s="27"/>
      <c r="I272" s="27"/>
      <c r="J272" s="27"/>
    </row>
    <row r="273" spans="1:215" s="29" customFormat="1" x14ac:dyDescent="0.2">
      <c r="A273" s="28"/>
      <c r="B273" s="27"/>
      <c r="C273" s="27"/>
      <c r="D273" s="27"/>
      <c r="E273" s="27"/>
      <c r="F273" s="27"/>
      <c r="G273" s="27"/>
      <c r="H273" s="27"/>
      <c r="I273" s="27"/>
      <c r="J273" s="27"/>
    </row>
    <row r="274" spans="1:215" s="29" customFormat="1" x14ac:dyDescent="0.2">
      <c r="A274" s="28"/>
      <c r="B274" s="27"/>
      <c r="C274" s="27"/>
      <c r="D274" s="27"/>
      <c r="E274" s="27"/>
      <c r="F274" s="27"/>
      <c r="G274" s="27"/>
      <c r="H274" s="27"/>
      <c r="I274" s="27"/>
      <c r="J274" s="27"/>
    </row>
    <row r="275" spans="1:215" s="29" customFormat="1" x14ac:dyDescent="0.2">
      <c r="A275" s="28"/>
      <c r="B275" s="27"/>
      <c r="C275" s="27"/>
      <c r="D275" s="27"/>
      <c r="E275" s="27"/>
      <c r="F275" s="27"/>
      <c r="G275" s="27"/>
      <c r="H275" s="27"/>
      <c r="I275" s="27"/>
      <c r="J275" s="27"/>
    </row>
    <row r="276" spans="1:215" s="29" customFormat="1" x14ac:dyDescent="0.2">
      <c r="A276" s="28"/>
      <c r="B276" s="27"/>
      <c r="C276" s="27"/>
      <c r="D276" s="27"/>
      <c r="E276" s="27"/>
      <c r="F276" s="27"/>
      <c r="G276" s="27"/>
      <c r="H276" s="27"/>
      <c r="I276" s="27"/>
      <c r="J276" s="27"/>
    </row>
    <row r="277" spans="1:215" s="29" customFormat="1" x14ac:dyDescent="0.2">
      <c r="A277" s="28"/>
      <c r="B277" s="27"/>
      <c r="C277" s="27"/>
      <c r="D277" s="27"/>
      <c r="E277" s="27"/>
      <c r="F277" s="27"/>
      <c r="G277" s="27"/>
      <c r="H277" s="27"/>
      <c r="I277" s="27"/>
      <c r="J277" s="27"/>
    </row>
    <row r="278" spans="1:215" s="29" customFormat="1" x14ac:dyDescent="0.2">
      <c r="A278" s="28"/>
      <c r="B278" s="27"/>
      <c r="C278" s="27"/>
      <c r="D278" s="27"/>
      <c r="E278" s="27"/>
      <c r="F278" s="27"/>
      <c r="G278" s="27"/>
      <c r="H278" s="27"/>
      <c r="I278" s="27"/>
      <c r="J278" s="27"/>
    </row>
    <row r="279" spans="1:215" x14ac:dyDescent="0.2">
      <c r="A279" s="28"/>
      <c r="B279" s="27"/>
      <c r="C279" s="27"/>
      <c r="D279" s="27"/>
      <c r="E279" s="27"/>
      <c r="F279" s="27"/>
      <c r="G279" s="27"/>
      <c r="H279" s="27"/>
      <c r="I279" s="27"/>
      <c r="J279" s="27"/>
      <c r="DM279" s="29"/>
      <c r="DN279" s="29"/>
      <c r="DO279" s="29"/>
      <c r="DP279" s="29"/>
      <c r="DQ279" s="29"/>
      <c r="DR279" s="29"/>
      <c r="DS279" s="29"/>
      <c r="DT279" s="29"/>
      <c r="DU279" s="29"/>
      <c r="DV279" s="29"/>
      <c r="DW279" s="29"/>
      <c r="DX279" s="29"/>
      <c r="DY279" s="29"/>
      <c r="DZ279" s="29"/>
      <c r="EA279" s="29"/>
      <c r="EB279" s="29"/>
      <c r="EC279" s="29"/>
      <c r="ED279" s="29"/>
      <c r="EE279" s="29"/>
      <c r="EF279" s="29"/>
      <c r="EG279" s="29"/>
      <c r="EH279" s="29"/>
      <c r="EI279" s="29"/>
      <c r="EJ279" s="29"/>
      <c r="EK279" s="29"/>
      <c r="EL279" s="29"/>
      <c r="EM279" s="29"/>
      <c r="EN279" s="29"/>
      <c r="EO279" s="29"/>
      <c r="EP279" s="29"/>
      <c r="EQ279" s="29"/>
      <c r="ER279" s="29"/>
      <c r="ES279" s="29"/>
      <c r="ET279" s="29"/>
      <c r="EU279" s="29"/>
      <c r="EV279" s="29"/>
      <c r="EW279" s="29"/>
      <c r="EX279" s="29"/>
      <c r="EY279" s="29"/>
      <c r="EZ279" s="29"/>
      <c r="FA279" s="29"/>
      <c r="FB279" s="29"/>
      <c r="FC279" s="29"/>
      <c r="FD279" s="29"/>
      <c r="FE279" s="29"/>
      <c r="FF279" s="29"/>
      <c r="FG279" s="29"/>
      <c r="FH279" s="29"/>
      <c r="FI279" s="29"/>
      <c r="FJ279" s="29"/>
      <c r="FK279" s="29"/>
      <c r="FL279" s="29"/>
      <c r="FM279" s="29"/>
      <c r="FN279" s="29"/>
      <c r="FO279" s="29"/>
      <c r="FP279" s="29"/>
      <c r="FQ279" s="29"/>
      <c r="FR279" s="29"/>
      <c r="FS279" s="29"/>
      <c r="FT279" s="29"/>
      <c r="FU279" s="29"/>
      <c r="FV279" s="29"/>
      <c r="FW279" s="29"/>
      <c r="FX279" s="29"/>
      <c r="FY279" s="29"/>
      <c r="FZ279" s="29"/>
      <c r="GA279" s="29"/>
      <c r="GB279" s="29"/>
      <c r="GC279" s="29"/>
      <c r="GD279" s="29"/>
      <c r="GE279" s="29"/>
      <c r="GF279" s="29"/>
      <c r="GG279" s="29"/>
      <c r="GH279" s="29"/>
      <c r="GI279" s="29"/>
      <c r="GJ279" s="29"/>
      <c r="GK279" s="29"/>
      <c r="GL279" s="29"/>
      <c r="GM279" s="29"/>
      <c r="GN279" s="29"/>
      <c r="GO279" s="29"/>
      <c r="GP279" s="29"/>
      <c r="GQ279" s="29"/>
      <c r="GR279" s="29"/>
      <c r="GS279" s="29"/>
      <c r="GT279" s="29"/>
      <c r="GU279" s="29"/>
      <c r="GV279" s="29"/>
      <c r="GW279" s="29"/>
      <c r="GX279" s="29"/>
      <c r="GY279" s="29"/>
      <c r="GZ279" s="29"/>
      <c r="HA279" s="29"/>
      <c r="HB279" s="29"/>
      <c r="HC279" s="29"/>
      <c r="HD279" s="29"/>
      <c r="HE279" s="29"/>
      <c r="HF279" s="29"/>
      <c r="HG279" s="29"/>
    </row>
    <row r="280" spans="1:215" x14ac:dyDescent="0.2">
      <c r="A280" s="28"/>
      <c r="B280" s="27"/>
      <c r="C280" s="27"/>
      <c r="D280" s="27"/>
      <c r="E280" s="27"/>
      <c r="F280" s="27"/>
      <c r="G280" s="27"/>
      <c r="H280" s="27"/>
      <c r="I280" s="27"/>
      <c r="J280" s="27"/>
      <c r="DM280" s="29"/>
      <c r="DN280" s="29"/>
      <c r="DO280" s="29"/>
      <c r="DP280" s="29"/>
      <c r="DQ280" s="29"/>
      <c r="DR280" s="29"/>
      <c r="DS280" s="29"/>
      <c r="DT280" s="29"/>
      <c r="DU280" s="29"/>
      <c r="DV280" s="29"/>
      <c r="DW280" s="29"/>
      <c r="DX280" s="29"/>
      <c r="DY280" s="29"/>
      <c r="DZ280" s="29"/>
      <c r="EA280" s="29"/>
      <c r="EB280" s="29"/>
      <c r="EC280" s="29"/>
      <c r="ED280" s="29"/>
      <c r="EE280" s="29"/>
      <c r="EF280" s="29"/>
      <c r="EG280" s="29"/>
      <c r="EH280" s="29"/>
      <c r="EI280" s="29"/>
      <c r="EJ280" s="29"/>
      <c r="EK280" s="29"/>
      <c r="EL280" s="29"/>
      <c r="EM280" s="29"/>
      <c r="EN280" s="29"/>
      <c r="EO280" s="29"/>
      <c r="EP280" s="29"/>
      <c r="EQ280" s="29"/>
      <c r="ER280" s="29"/>
      <c r="ES280" s="29"/>
      <c r="ET280" s="29"/>
      <c r="EU280" s="29"/>
      <c r="EV280" s="29"/>
      <c r="EW280" s="29"/>
      <c r="EX280" s="29"/>
      <c r="EY280" s="29"/>
      <c r="EZ280" s="29"/>
      <c r="FA280" s="29"/>
      <c r="FB280" s="29"/>
      <c r="FC280" s="29"/>
      <c r="FD280" s="29"/>
      <c r="FE280" s="29"/>
      <c r="FF280" s="29"/>
      <c r="FG280" s="29"/>
      <c r="FH280" s="29"/>
      <c r="FI280" s="29"/>
      <c r="FJ280" s="29"/>
      <c r="FK280" s="29"/>
      <c r="FL280" s="29"/>
      <c r="FM280" s="29"/>
      <c r="FN280" s="29"/>
      <c r="FO280" s="29"/>
      <c r="FP280" s="29"/>
      <c r="FQ280" s="29"/>
      <c r="FR280" s="29"/>
      <c r="FS280" s="29"/>
      <c r="FT280" s="29"/>
      <c r="FU280" s="29"/>
      <c r="FV280" s="29"/>
      <c r="FW280" s="29"/>
      <c r="FX280" s="29"/>
      <c r="FY280" s="29"/>
      <c r="FZ280" s="29"/>
      <c r="GA280" s="29"/>
      <c r="GB280" s="29"/>
      <c r="GC280" s="29"/>
      <c r="GD280" s="29"/>
      <c r="GE280" s="29"/>
      <c r="GF280" s="29"/>
      <c r="GG280" s="29"/>
      <c r="GH280" s="29"/>
      <c r="GI280" s="29"/>
      <c r="GJ280" s="29"/>
      <c r="GK280" s="29"/>
      <c r="GL280" s="29"/>
      <c r="GM280" s="29"/>
      <c r="GN280" s="29"/>
      <c r="GO280" s="29"/>
      <c r="GP280" s="29"/>
      <c r="GQ280" s="29"/>
      <c r="GR280" s="29"/>
      <c r="GS280" s="29"/>
      <c r="GT280" s="29"/>
      <c r="GU280" s="29"/>
      <c r="GV280" s="29"/>
      <c r="GW280" s="29"/>
      <c r="GX280" s="29"/>
      <c r="GY280" s="29"/>
      <c r="GZ280" s="29"/>
      <c r="HA280" s="29"/>
      <c r="HB280" s="29"/>
      <c r="HC280" s="29"/>
      <c r="HD280" s="29"/>
      <c r="HE280" s="29"/>
      <c r="HF280" s="29"/>
      <c r="HG280" s="29"/>
    </row>
    <row r="281" spans="1:215" x14ac:dyDescent="0.2">
      <c r="A281" s="28"/>
      <c r="B281" s="27"/>
      <c r="C281" s="27"/>
      <c r="D281" s="27"/>
      <c r="E281" s="27"/>
      <c r="F281" s="27"/>
      <c r="G281" s="27"/>
      <c r="H281" s="27"/>
      <c r="I281" s="27"/>
      <c r="J281" s="27"/>
      <c r="DM281" s="29"/>
      <c r="DN281" s="29"/>
      <c r="DO281" s="29"/>
      <c r="DP281" s="29"/>
      <c r="DQ281" s="29"/>
      <c r="DR281" s="29"/>
      <c r="DS281" s="29"/>
      <c r="DT281" s="29"/>
      <c r="DU281" s="29"/>
      <c r="DV281" s="29"/>
      <c r="DW281" s="29"/>
      <c r="DX281" s="29"/>
      <c r="DY281" s="29"/>
      <c r="DZ281" s="29"/>
      <c r="EA281" s="29"/>
      <c r="EB281" s="29"/>
      <c r="EC281" s="29"/>
      <c r="ED281" s="29"/>
      <c r="EE281" s="29"/>
      <c r="EF281" s="29"/>
      <c r="EG281" s="29"/>
      <c r="EH281" s="29"/>
      <c r="EI281" s="29"/>
      <c r="EJ281" s="29"/>
      <c r="EK281" s="29"/>
      <c r="EL281" s="29"/>
      <c r="EM281" s="29"/>
      <c r="EN281" s="29"/>
      <c r="EO281" s="29"/>
      <c r="EP281" s="29"/>
      <c r="EQ281" s="29"/>
      <c r="ER281" s="29"/>
      <c r="ES281" s="29"/>
      <c r="ET281" s="29"/>
      <c r="EU281" s="29"/>
      <c r="EV281" s="29"/>
      <c r="EW281" s="29"/>
      <c r="EX281" s="29"/>
      <c r="EY281" s="29"/>
      <c r="EZ281" s="29"/>
      <c r="FA281" s="29"/>
      <c r="FB281" s="29"/>
      <c r="FC281" s="29"/>
      <c r="FD281" s="29"/>
      <c r="FE281" s="29"/>
      <c r="FF281" s="29"/>
      <c r="FG281" s="29"/>
      <c r="FH281" s="29"/>
      <c r="FI281" s="29"/>
      <c r="FJ281" s="29"/>
      <c r="FK281" s="29"/>
      <c r="FL281" s="29"/>
      <c r="FM281" s="29"/>
      <c r="FN281" s="29"/>
      <c r="FO281" s="29"/>
      <c r="FP281" s="29"/>
      <c r="FQ281" s="29"/>
      <c r="FR281" s="29"/>
      <c r="FS281" s="29"/>
      <c r="FT281" s="29"/>
      <c r="FU281" s="29"/>
      <c r="FV281" s="29"/>
      <c r="FW281" s="29"/>
      <c r="FX281" s="29"/>
      <c r="FY281" s="29"/>
      <c r="FZ281" s="29"/>
      <c r="GA281" s="29"/>
      <c r="GB281" s="29"/>
      <c r="GC281" s="29"/>
      <c r="GD281" s="29"/>
      <c r="GE281" s="29"/>
      <c r="GF281" s="29"/>
      <c r="GG281" s="29"/>
      <c r="GH281" s="29"/>
      <c r="GI281" s="29"/>
      <c r="GJ281" s="29"/>
      <c r="GK281" s="29"/>
      <c r="GL281" s="29"/>
      <c r="GM281" s="29"/>
      <c r="GN281" s="29"/>
      <c r="GO281" s="29"/>
      <c r="GP281" s="29"/>
      <c r="GQ281" s="29"/>
      <c r="GR281" s="29"/>
      <c r="GS281" s="29"/>
      <c r="GT281" s="29"/>
      <c r="GU281" s="29"/>
      <c r="GV281" s="29"/>
      <c r="GW281" s="29"/>
      <c r="GX281" s="29"/>
      <c r="GY281" s="29"/>
      <c r="GZ281" s="29"/>
      <c r="HA281" s="29"/>
      <c r="HB281" s="29"/>
      <c r="HC281" s="29"/>
      <c r="HD281" s="29"/>
      <c r="HE281" s="29"/>
      <c r="HF281" s="29"/>
      <c r="HG281" s="29"/>
    </row>
    <row r="282" spans="1:215" x14ac:dyDescent="0.2">
      <c r="A282" s="28"/>
      <c r="B282" s="27"/>
      <c r="C282" s="27"/>
      <c r="D282" s="27"/>
      <c r="E282" s="27"/>
      <c r="F282" s="27"/>
      <c r="G282" s="27"/>
      <c r="H282" s="27"/>
      <c r="I282" s="27"/>
      <c r="J282" s="27"/>
      <c r="DM282" s="29"/>
      <c r="DN282" s="29"/>
      <c r="DO282" s="29"/>
      <c r="DP282" s="29"/>
      <c r="DQ282" s="29"/>
      <c r="DR282" s="29"/>
      <c r="DS282" s="29"/>
      <c r="DT282" s="29"/>
      <c r="DU282" s="29"/>
      <c r="DV282" s="29"/>
      <c r="DW282" s="29"/>
      <c r="DX282" s="29"/>
      <c r="DY282" s="29"/>
      <c r="DZ282" s="29"/>
      <c r="EA282" s="29"/>
      <c r="EB282" s="29"/>
      <c r="EC282" s="29"/>
      <c r="ED282" s="29"/>
      <c r="EE282" s="29"/>
      <c r="EF282" s="29"/>
      <c r="EG282" s="29"/>
      <c r="EH282" s="29"/>
      <c r="EI282" s="29"/>
      <c r="EJ282" s="29"/>
      <c r="EK282" s="29"/>
      <c r="EL282" s="29"/>
      <c r="EM282" s="29"/>
      <c r="EN282" s="29"/>
      <c r="EO282" s="29"/>
      <c r="EP282" s="29"/>
      <c r="EQ282" s="29"/>
      <c r="ER282" s="29"/>
      <c r="ES282" s="29"/>
      <c r="ET282" s="29"/>
      <c r="EU282" s="29"/>
      <c r="EV282" s="29"/>
      <c r="EW282" s="29"/>
      <c r="EX282" s="29"/>
      <c r="EY282" s="29"/>
      <c r="EZ282" s="29"/>
      <c r="FA282" s="29"/>
      <c r="FB282" s="29"/>
      <c r="FC282" s="29"/>
      <c r="FD282" s="29"/>
      <c r="FE282" s="29"/>
      <c r="FF282" s="29"/>
      <c r="FG282" s="29"/>
      <c r="FH282" s="29"/>
      <c r="FI282" s="29"/>
      <c r="FJ282" s="29"/>
      <c r="FK282" s="29"/>
      <c r="FL282" s="29"/>
      <c r="FM282" s="29"/>
      <c r="FN282" s="29"/>
      <c r="FO282" s="29"/>
      <c r="FP282" s="29"/>
      <c r="FQ282" s="29"/>
      <c r="FR282" s="29"/>
      <c r="FS282" s="29"/>
      <c r="FT282" s="29"/>
      <c r="FU282" s="29"/>
      <c r="FV282" s="29"/>
      <c r="FW282" s="29"/>
      <c r="FX282" s="29"/>
      <c r="FY282" s="29"/>
      <c r="FZ282" s="29"/>
      <c r="GA282" s="29"/>
      <c r="GB282" s="29"/>
      <c r="GC282" s="29"/>
      <c r="GD282" s="29"/>
      <c r="GE282" s="29"/>
      <c r="GF282" s="29"/>
      <c r="GG282" s="29"/>
      <c r="GH282" s="29"/>
      <c r="GI282" s="29"/>
      <c r="GJ282" s="29"/>
      <c r="GK282" s="29"/>
      <c r="GL282" s="29"/>
      <c r="GM282" s="29"/>
      <c r="GN282" s="29"/>
      <c r="GO282" s="29"/>
      <c r="GP282" s="29"/>
      <c r="GQ282" s="29"/>
      <c r="GR282" s="29"/>
      <c r="GS282" s="29"/>
      <c r="GT282" s="29"/>
      <c r="GU282" s="29"/>
      <c r="GV282" s="29"/>
      <c r="GW282" s="29"/>
      <c r="GX282" s="29"/>
      <c r="GY282" s="29"/>
      <c r="GZ282" s="29"/>
      <c r="HA282" s="29"/>
      <c r="HB282" s="29"/>
      <c r="HC282" s="29"/>
      <c r="HD282" s="29"/>
      <c r="HE282" s="29"/>
      <c r="HF282" s="29"/>
      <c r="HG282" s="29"/>
    </row>
    <row r="283" spans="1:215" x14ac:dyDescent="0.2">
      <c r="A283" s="28"/>
      <c r="B283" s="27"/>
      <c r="C283" s="27"/>
      <c r="D283" s="27"/>
      <c r="E283" s="27"/>
      <c r="F283" s="27"/>
      <c r="G283" s="27"/>
      <c r="H283" s="27"/>
      <c r="I283" s="27"/>
      <c r="J283" s="27"/>
      <c r="DM283" s="29"/>
      <c r="DN283" s="29"/>
      <c r="DO283" s="29"/>
      <c r="DP283" s="29"/>
      <c r="DQ283" s="29"/>
      <c r="DR283" s="29"/>
      <c r="DS283" s="29"/>
      <c r="DT283" s="29"/>
      <c r="DU283" s="29"/>
      <c r="DV283" s="29"/>
      <c r="DW283" s="29"/>
      <c r="DX283" s="29"/>
      <c r="DY283" s="29"/>
      <c r="DZ283" s="29"/>
      <c r="EA283" s="29"/>
      <c r="EB283" s="29"/>
      <c r="EC283" s="29"/>
      <c r="ED283" s="29"/>
      <c r="EE283" s="29"/>
      <c r="EF283" s="29"/>
      <c r="EG283" s="29"/>
      <c r="EH283" s="29"/>
      <c r="EI283" s="29"/>
      <c r="EJ283" s="29"/>
      <c r="EK283" s="29"/>
      <c r="EL283" s="29"/>
      <c r="EM283" s="29"/>
      <c r="EN283" s="29"/>
      <c r="EO283" s="29"/>
      <c r="EP283" s="29"/>
      <c r="EQ283" s="29"/>
      <c r="ER283" s="29"/>
      <c r="ES283" s="29"/>
      <c r="ET283" s="29"/>
      <c r="EU283" s="29"/>
      <c r="EV283" s="29"/>
      <c r="EW283" s="29"/>
      <c r="EX283" s="29"/>
      <c r="EY283" s="29"/>
      <c r="EZ283" s="29"/>
      <c r="FA283" s="29"/>
      <c r="FB283" s="29"/>
      <c r="FC283" s="29"/>
      <c r="FD283" s="29"/>
      <c r="FE283" s="29"/>
      <c r="FF283" s="29"/>
      <c r="FG283" s="29"/>
      <c r="FH283" s="29"/>
      <c r="FI283" s="29"/>
      <c r="FJ283" s="29"/>
      <c r="FK283" s="29"/>
      <c r="FL283" s="29"/>
      <c r="FM283" s="29"/>
      <c r="FN283" s="29"/>
      <c r="FO283" s="29"/>
      <c r="FP283" s="29"/>
      <c r="FQ283" s="29"/>
      <c r="FR283" s="29"/>
      <c r="FS283" s="29"/>
      <c r="FT283" s="29"/>
      <c r="FU283" s="29"/>
      <c r="FV283" s="29"/>
      <c r="FW283" s="29"/>
      <c r="FX283" s="29"/>
      <c r="FY283" s="29"/>
      <c r="FZ283" s="29"/>
      <c r="GA283" s="29"/>
      <c r="GB283" s="29"/>
      <c r="GC283" s="29"/>
      <c r="GD283" s="29"/>
      <c r="GE283" s="29"/>
      <c r="GF283" s="29"/>
      <c r="GG283" s="29"/>
      <c r="GH283" s="29"/>
      <c r="GI283" s="29"/>
      <c r="GJ283" s="29"/>
      <c r="GK283" s="29"/>
      <c r="GL283" s="29"/>
      <c r="GM283" s="29"/>
      <c r="GN283" s="29"/>
      <c r="GO283" s="29"/>
      <c r="GP283" s="29"/>
      <c r="GQ283" s="29"/>
      <c r="GR283" s="29"/>
      <c r="GS283" s="29"/>
      <c r="GT283" s="29"/>
      <c r="GU283" s="29"/>
      <c r="GV283" s="29"/>
      <c r="GW283" s="29"/>
      <c r="GX283" s="29"/>
      <c r="GY283" s="29"/>
      <c r="GZ283" s="29"/>
      <c r="HA283" s="29"/>
      <c r="HB283" s="29"/>
      <c r="HC283" s="29"/>
      <c r="HD283" s="29"/>
      <c r="HE283" s="29"/>
      <c r="HF283" s="29"/>
      <c r="HG283" s="29"/>
    </row>
    <row r="284" spans="1:215" x14ac:dyDescent="0.2">
      <c r="A284" s="28"/>
      <c r="B284" s="27"/>
      <c r="C284" s="27"/>
      <c r="D284" s="27"/>
      <c r="E284" s="27"/>
      <c r="F284" s="27"/>
      <c r="G284" s="27"/>
      <c r="H284" s="27"/>
      <c r="I284" s="27"/>
      <c r="J284" s="27"/>
      <c r="DM284" s="29"/>
      <c r="DN284" s="29"/>
      <c r="DO284" s="29"/>
      <c r="DP284" s="29"/>
      <c r="DQ284" s="29"/>
      <c r="DR284" s="29"/>
      <c r="DS284" s="29"/>
      <c r="DT284" s="29"/>
      <c r="DU284" s="29"/>
      <c r="DV284" s="29"/>
      <c r="DW284" s="29"/>
      <c r="DX284" s="29"/>
      <c r="DY284" s="29"/>
      <c r="DZ284" s="29"/>
      <c r="EA284" s="29"/>
      <c r="EB284" s="29"/>
      <c r="EC284" s="29"/>
      <c r="ED284" s="29"/>
      <c r="EE284" s="29"/>
      <c r="EF284" s="29"/>
      <c r="EG284" s="29"/>
      <c r="EH284" s="29"/>
      <c r="EI284" s="29"/>
      <c r="EJ284" s="29"/>
      <c r="EK284" s="29"/>
      <c r="EL284" s="29"/>
      <c r="EM284" s="29"/>
      <c r="EN284" s="29"/>
      <c r="EO284" s="29"/>
      <c r="EP284" s="29"/>
      <c r="EQ284" s="29"/>
      <c r="ER284" s="29"/>
      <c r="ES284" s="29"/>
      <c r="ET284" s="29"/>
      <c r="EU284" s="29"/>
      <c r="EV284" s="29"/>
      <c r="EW284" s="29"/>
      <c r="EX284" s="29"/>
      <c r="EY284" s="29"/>
      <c r="EZ284" s="29"/>
      <c r="FA284" s="29"/>
      <c r="FB284" s="29"/>
      <c r="FC284" s="29"/>
      <c r="FD284" s="29"/>
      <c r="FE284" s="29"/>
      <c r="FF284" s="29"/>
      <c r="FG284" s="29"/>
      <c r="FH284" s="29"/>
      <c r="FI284" s="29"/>
      <c r="FJ284" s="29"/>
      <c r="FK284" s="29"/>
      <c r="FL284" s="29"/>
      <c r="FM284" s="29"/>
      <c r="FN284" s="29"/>
      <c r="FO284" s="29"/>
      <c r="FP284" s="29"/>
      <c r="FQ284" s="29"/>
      <c r="FR284" s="29"/>
      <c r="FS284" s="29"/>
      <c r="FT284" s="29"/>
      <c r="FU284" s="29"/>
      <c r="FV284" s="29"/>
      <c r="FW284" s="29"/>
      <c r="FX284" s="29"/>
      <c r="FY284" s="29"/>
      <c r="FZ284" s="29"/>
      <c r="GA284" s="29"/>
      <c r="GB284" s="29"/>
      <c r="GC284" s="29"/>
      <c r="GD284" s="29"/>
      <c r="GE284" s="29"/>
      <c r="GF284" s="29"/>
      <c r="GG284" s="29"/>
      <c r="GH284" s="29"/>
      <c r="GI284" s="29"/>
      <c r="GJ284" s="29"/>
      <c r="GK284" s="29"/>
      <c r="GL284" s="29"/>
      <c r="GM284" s="29"/>
      <c r="GN284" s="29"/>
      <c r="GO284" s="29"/>
      <c r="GP284" s="29"/>
      <c r="GQ284" s="29"/>
      <c r="GR284" s="29"/>
      <c r="GS284" s="29"/>
      <c r="GT284" s="29"/>
      <c r="GU284" s="29"/>
      <c r="GV284" s="29"/>
      <c r="GW284" s="29"/>
      <c r="GX284" s="29"/>
      <c r="GY284" s="29"/>
      <c r="GZ284" s="29"/>
      <c r="HA284" s="29"/>
      <c r="HB284" s="29"/>
      <c r="HC284" s="29"/>
      <c r="HD284" s="29"/>
      <c r="HE284" s="29"/>
      <c r="HF284" s="29"/>
      <c r="HG284" s="29"/>
    </row>
    <row r="285" spans="1:215" x14ac:dyDescent="0.2">
      <c r="A285" s="28"/>
      <c r="B285" s="27"/>
      <c r="C285" s="27"/>
      <c r="D285" s="27"/>
      <c r="E285" s="27"/>
      <c r="F285" s="27"/>
      <c r="G285" s="27"/>
      <c r="H285" s="27"/>
      <c r="I285" s="27"/>
      <c r="J285" s="27"/>
      <c r="DM285" s="29"/>
      <c r="DN285" s="29"/>
      <c r="DO285" s="29"/>
      <c r="DP285" s="29"/>
      <c r="DQ285" s="29"/>
      <c r="DR285" s="29"/>
      <c r="DS285" s="29"/>
      <c r="DT285" s="29"/>
      <c r="DU285" s="29"/>
      <c r="DV285" s="29"/>
      <c r="DW285" s="29"/>
      <c r="DX285" s="29"/>
      <c r="DY285" s="29"/>
      <c r="DZ285" s="29"/>
      <c r="EA285" s="29"/>
      <c r="EB285" s="29"/>
      <c r="EC285" s="29"/>
      <c r="ED285" s="29"/>
      <c r="EE285" s="29"/>
      <c r="EF285" s="29"/>
      <c r="EG285" s="29"/>
      <c r="EH285" s="29"/>
      <c r="EI285" s="29"/>
      <c r="EJ285" s="29"/>
      <c r="EK285" s="29"/>
      <c r="EL285" s="29"/>
      <c r="EM285" s="29"/>
      <c r="EN285" s="29"/>
      <c r="EO285" s="29"/>
      <c r="EP285" s="29"/>
      <c r="EQ285" s="29"/>
      <c r="ER285" s="29"/>
      <c r="ES285" s="29"/>
      <c r="ET285" s="29"/>
      <c r="EU285" s="29"/>
      <c r="EV285" s="29"/>
      <c r="EW285" s="29"/>
      <c r="EX285" s="29"/>
      <c r="EY285" s="29"/>
      <c r="EZ285" s="29"/>
      <c r="FA285" s="29"/>
      <c r="FB285" s="29"/>
      <c r="FC285" s="29"/>
      <c r="FD285" s="29"/>
      <c r="FE285" s="29"/>
      <c r="FF285" s="29"/>
      <c r="FG285" s="29"/>
      <c r="FH285" s="29"/>
      <c r="FI285" s="29"/>
      <c r="FJ285" s="29"/>
      <c r="FK285" s="29"/>
      <c r="FL285" s="29"/>
      <c r="FM285" s="29"/>
      <c r="FN285" s="29"/>
      <c r="FO285" s="29"/>
      <c r="FP285" s="29"/>
      <c r="FQ285" s="29"/>
      <c r="FR285" s="29"/>
      <c r="FS285" s="29"/>
      <c r="FT285" s="29"/>
      <c r="FU285" s="29"/>
      <c r="FV285" s="29"/>
      <c r="FW285" s="29"/>
      <c r="FX285" s="29"/>
      <c r="FY285" s="29"/>
      <c r="FZ285" s="29"/>
      <c r="GA285" s="29"/>
      <c r="GB285" s="29"/>
      <c r="GC285" s="29"/>
      <c r="GD285" s="29"/>
      <c r="GE285" s="29"/>
      <c r="GF285" s="29"/>
      <c r="GG285" s="29"/>
      <c r="GH285" s="29"/>
      <c r="GI285" s="29"/>
      <c r="GJ285" s="29"/>
      <c r="GK285" s="29"/>
      <c r="GL285" s="29"/>
      <c r="GM285" s="29"/>
      <c r="GN285" s="29"/>
      <c r="GO285" s="29"/>
      <c r="GP285" s="29"/>
      <c r="GQ285" s="29"/>
      <c r="GR285" s="29"/>
      <c r="GS285" s="29"/>
      <c r="GT285" s="29"/>
      <c r="GU285" s="29"/>
      <c r="GV285" s="29"/>
      <c r="GW285" s="29"/>
      <c r="GX285" s="29"/>
      <c r="GY285" s="29"/>
      <c r="GZ285" s="29"/>
      <c r="HA285" s="29"/>
      <c r="HB285" s="29"/>
      <c r="HC285" s="29"/>
      <c r="HD285" s="29"/>
      <c r="HE285" s="29"/>
      <c r="HF285" s="29"/>
      <c r="HG285" s="29"/>
    </row>
    <row r="286" spans="1:215" x14ac:dyDescent="0.2">
      <c r="A286" s="28"/>
      <c r="B286" s="27"/>
      <c r="C286" s="27"/>
      <c r="D286" s="27"/>
      <c r="E286" s="27"/>
      <c r="F286" s="27"/>
      <c r="G286" s="27"/>
      <c r="H286" s="27"/>
      <c r="I286" s="27"/>
      <c r="J286" s="27"/>
      <c r="DM286" s="29"/>
      <c r="DN286" s="29"/>
      <c r="DO286" s="29"/>
      <c r="DP286" s="29"/>
      <c r="DQ286" s="29"/>
      <c r="DR286" s="29"/>
      <c r="DS286" s="29"/>
      <c r="DT286" s="29"/>
      <c r="DU286" s="29"/>
      <c r="DV286" s="29"/>
      <c r="DW286" s="29"/>
      <c r="DX286" s="29"/>
      <c r="DY286" s="29"/>
      <c r="DZ286" s="29"/>
      <c r="EA286" s="29"/>
      <c r="EB286" s="29"/>
      <c r="EC286" s="29"/>
      <c r="ED286" s="29"/>
      <c r="EE286" s="29"/>
      <c r="EF286" s="29"/>
      <c r="EG286" s="29"/>
      <c r="EH286" s="29"/>
      <c r="EI286" s="29"/>
      <c r="EJ286" s="29"/>
      <c r="EK286" s="29"/>
      <c r="EL286" s="29"/>
      <c r="EM286" s="29"/>
      <c r="EN286" s="29"/>
      <c r="EO286" s="29"/>
      <c r="EP286" s="29"/>
      <c r="EQ286" s="29"/>
      <c r="ER286" s="29"/>
      <c r="ES286" s="29"/>
      <c r="ET286" s="29"/>
      <c r="EU286" s="29"/>
      <c r="EV286" s="29"/>
      <c r="EW286" s="29"/>
      <c r="EX286" s="29"/>
      <c r="EY286" s="29"/>
      <c r="EZ286" s="29"/>
      <c r="FA286" s="29"/>
      <c r="FB286" s="29"/>
      <c r="FC286" s="29"/>
      <c r="FD286" s="29"/>
      <c r="FE286" s="29"/>
      <c r="FF286" s="29"/>
      <c r="FG286" s="29"/>
      <c r="FH286" s="29"/>
      <c r="FI286" s="29"/>
      <c r="FJ286" s="29"/>
      <c r="FK286" s="29"/>
      <c r="FL286" s="29"/>
      <c r="FM286" s="29"/>
      <c r="FN286" s="29"/>
      <c r="FO286" s="29"/>
      <c r="FP286" s="29"/>
      <c r="FQ286" s="29"/>
      <c r="FR286" s="29"/>
      <c r="FS286" s="29"/>
      <c r="FT286" s="29"/>
      <c r="FU286" s="29"/>
      <c r="FV286" s="29"/>
      <c r="FW286" s="29"/>
      <c r="FX286" s="29"/>
      <c r="FY286" s="29"/>
      <c r="FZ286" s="29"/>
      <c r="GA286" s="29"/>
      <c r="GB286" s="29"/>
      <c r="GC286" s="29"/>
      <c r="GD286" s="29"/>
      <c r="GE286" s="29"/>
      <c r="GF286" s="29"/>
      <c r="GG286" s="29"/>
      <c r="GH286" s="29"/>
      <c r="GI286" s="29"/>
      <c r="GJ286" s="29"/>
      <c r="GK286" s="29"/>
      <c r="GL286" s="29"/>
      <c r="GM286" s="29"/>
      <c r="GN286" s="29"/>
      <c r="GO286" s="29"/>
      <c r="GP286" s="29"/>
      <c r="GQ286" s="29"/>
      <c r="GR286" s="29"/>
      <c r="GS286" s="29"/>
      <c r="GT286" s="29"/>
      <c r="GU286" s="29"/>
      <c r="GV286" s="29"/>
      <c r="GW286" s="29"/>
      <c r="GX286" s="29"/>
      <c r="GY286" s="29"/>
      <c r="GZ286" s="29"/>
      <c r="HA286" s="29"/>
      <c r="HB286" s="29"/>
      <c r="HC286" s="29"/>
      <c r="HD286" s="29"/>
      <c r="HE286" s="29"/>
      <c r="HF286" s="29"/>
      <c r="HG286" s="29"/>
    </row>
    <row r="287" spans="1:215" x14ac:dyDescent="0.2">
      <c r="A287" s="28"/>
      <c r="B287" s="27"/>
      <c r="C287" s="27"/>
      <c r="D287" s="27"/>
      <c r="E287" s="27"/>
      <c r="F287" s="27"/>
      <c r="G287" s="27"/>
      <c r="H287" s="27"/>
      <c r="I287" s="27"/>
      <c r="J287" s="27"/>
      <c r="DM287" s="29"/>
      <c r="DN287" s="29"/>
      <c r="DO287" s="29"/>
      <c r="DP287" s="29"/>
      <c r="DQ287" s="29"/>
      <c r="DR287" s="29"/>
      <c r="DS287" s="29"/>
      <c r="DT287" s="29"/>
      <c r="DU287" s="29"/>
      <c r="DV287" s="29"/>
      <c r="DW287" s="29"/>
      <c r="DX287" s="29"/>
      <c r="DY287" s="29"/>
      <c r="DZ287" s="29"/>
      <c r="EA287" s="29"/>
      <c r="EB287" s="29"/>
      <c r="EC287" s="29"/>
      <c r="ED287" s="29"/>
      <c r="EE287" s="29"/>
      <c r="EF287" s="29"/>
      <c r="EG287" s="29"/>
      <c r="EH287" s="29"/>
      <c r="EI287" s="29"/>
      <c r="EJ287" s="29"/>
      <c r="EK287" s="29"/>
      <c r="EL287" s="29"/>
      <c r="EM287" s="29"/>
      <c r="EN287" s="29"/>
      <c r="EO287" s="29"/>
      <c r="EP287" s="29"/>
      <c r="EQ287" s="29"/>
      <c r="ER287" s="29"/>
      <c r="ES287" s="29"/>
      <c r="ET287" s="29"/>
      <c r="EU287" s="29"/>
      <c r="EV287" s="29"/>
      <c r="EW287" s="29"/>
      <c r="EX287" s="29"/>
      <c r="EY287" s="29"/>
      <c r="EZ287" s="29"/>
      <c r="FA287" s="29"/>
      <c r="FB287" s="29"/>
      <c r="FC287" s="29"/>
      <c r="FD287" s="29"/>
      <c r="FE287" s="29"/>
      <c r="FF287" s="29"/>
      <c r="FG287" s="29"/>
      <c r="FH287" s="29"/>
      <c r="FI287" s="29"/>
      <c r="FJ287" s="29"/>
      <c r="FK287" s="29"/>
      <c r="FL287" s="29"/>
      <c r="FM287" s="29"/>
      <c r="FN287" s="29"/>
      <c r="FO287" s="29"/>
      <c r="FP287" s="29"/>
      <c r="FQ287" s="29"/>
      <c r="FR287" s="29"/>
      <c r="FS287" s="29"/>
      <c r="FT287" s="29"/>
      <c r="FU287" s="29"/>
      <c r="FV287" s="29"/>
      <c r="FW287" s="29"/>
      <c r="FX287" s="29"/>
      <c r="FY287" s="29"/>
      <c r="FZ287" s="29"/>
      <c r="GA287" s="29"/>
      <c r="GB287" s="29"/>
      <c r="GC287" s="29"/>
      <c r="GD287" s="29"/>
      <c r="GE287" s="29"/>
      <c r="GF287" s="29"/>
      <c r="GG287" s="29"/>
      <c r="GH287" s="29"/>
      <c r="GI287" s="29"/>
      <c r="GJ287" s="29"/>
      <c r="GK287" s="29"/>
      <c r="GL287" s="29"/>
      <c r="GM287" s="29"/>
      <c r="GN287" s="29"/>
      <c r="GO287" s="29"/>
      <c r="GP287" s="29"/>
      <c r="GQ287" s="29"/>
      <c r="GR287" s="29"/>
      <c r="GS287" s="29"/>
      <c r="GT287" s="29"/>
      <c r="GU287" s="29"/>
      <c r="GV287" s="29"/>
      <c r="GW287" s="29"/>
      <c r="GX287" s="29"/>
      <c r="GY287" s="29"/>
      <c r="GZ287" s="29"/>
      <c r="HA287" s="29"/>
      <c r="HB287" s="29"/>
      <c r="HC287" s="29"/>
      <c r="HD287" s="29"/>
      <c r="HE287" s="29"/>
      <c r="HF287" s="29"/>
      <c r="HG287" s="29"/>
    </row>
    <row r="288" spans="1:215" x14ac:dyDescent="0.2">
      <c r="A288" s="28"/>
      <c r="B288" s="27"/>
      <c r="C288" s="27"/>
      <c r="D288" s="27"/>
      <c r="E288" s="27"/>
      <c r="F288" s="27"/>
      <c r="G288" s="27"/>
      <c r="H288" s="27"/>
      <c r="I288" s="27"/>
      <c r="J288" s="27"/>
    </row>
    <row r="289" spans="1:10" x14ac:dyDescent="0.2">
      <c r="A289" s="28"/>
      <c r="B289" s="27"/>
      <c r="C289" s="27"/>
      <c r="D289" s="27"/>
      <c r="E289" s="27"/>
      <c r="F289" s="27"/>
      <c r="G289" s="27"/>
      <c r="H289" s="27"/>
      <c r="I289" s="27"/>
      <c r="J289" s="27"/>
    </row>
    <row r="290" spans="1:10" x14ac:dyDescent="0.2">
      <c r="A290" s="28"/>
      <c r="B290" s="27"/>
      <c r="C290" s="27"/>
      <c r="D290" s="27"/>
      <c r="E290" s="27"/>
      <c r="F290" s="27"/>
      <c r="G290" s="27"/>
      <c r="H290" s="27"/>
      <c r="I290" s="27"/>
      <c r="J290" s="27"/>
    </row>
    <row r="291" spans="1:10" x14ac:dyDescent="0.2">
      <c r="A291" s="28"/>
      <c r="B291" s="27"/>
      <c r="C291" s="27"/>
      <c r="D291" s="27"/>
      <c r="E291" s="27"/>
      <c r="F291" s="27"/>
      <c r="G291" s="27"/>
      <c r="H291" s="27"/>
      <c r="I291" s="27"/>
      <c r="J291" s="27"/>
    </row>
    <row r="292" spans="1:10" x14ac:dyDescent="0.2">
      <c r="A292" s="28"/>
      <c r="B292" s="27"/>
      <c r="C292" s="27"/>
      <c r="D292" s="27"/>
      <c r="E292" s="27"/>
      <c r="F292" s="27"/>
      <c r="G292" s="27"/>
      <c r="H292" s="27"/>
      <c r="I292" s="27"/>
      <c r="J292" s="27"/>
    </row>
    <row r="293" spans="1:10" x14ac:dyDescent="0.2">
      <c r="A293" s="28"/>
      <c r="B293" s="27"/>
      <c r="C293" s="27"/>
      <c r="D293" s="27"/>
      <c r="E293" s="27"/>
      <c r="F293" s="27"/>
      <c r="G293" s="27"/>
      <c r="H293" s="27"/>
      <c r="I293" s="27"/>
      <c r="J293" s="27"/>
    </row>
    <row r="294" spans="1:10" x14ac:dyDescent="0.2">
      <c r="A294" s="28"/>
      <c r="B294" s="27"/>
      <c r="C294" s="27"/>
      <c r="D294" s="27"/>
      <c r="E294" s="27"/>
      <c r="F294" s="27"/>
      <c r="G294" s="27"/>
      <c r="H294" s="27"/>
      <c r="I294" s="27"/>
      <c r="J294" s="27"/>
    </row>
    <row r="295" spans="1:10" x14ac:dyDescent="0.2">
      <c r="A295" s="28"/>
      <c r="B295" s="27"/>
      <c r="C295" s="27"/>
      <c r="D295" s="27"/>
      <c r="E295" s="27"/>
      <c r="F295" s="27"/>
      <c r="G295" s="27"/>
      <c r="H295" s="27"/>
      <c r="I295" s="27"/>
      <c r="J295" s="27"/>
    </row>
    <row r="296" spans="1:10" x14ac:dyDescent="0.2">
      <c r="A296" s="28"/>
      <c r="B296" s="27"/>
      <c r="C296" s="27"/>
      <c r="D296" s="27"/>
      <c r="E296" s="27"/>
      <c r="F296" s="27"/>
      <c r="G296" s="27"/>
      <c r="H296" s="27"/>
      <c r="I296" s="27"/>
      <c r="J296" s="27"/>
    </row>
    <row r="297" spans="1:10" x14ac:dyDescent="0.2">
      <c r="A297" s="28"/>
      <c r="B297" s="27"/>
      <c r="C297" s="27"/>
      <c r="D297" s="27"/>
      <c r="E297" s="27"/>
      <c r="F297" s="27"/>
      <c r="G297" s="27"/>
      <c r="H297" s="27"/>
      <c r="I297" s="27"/>
      <c r="J297" s="27"/>
    </row>
    <row r="298" spans="1:10" x14ac:dyDescent="0.2">
      <c r="A298" s="28"/>
      <c r="B298" s="27"/>
      <c r="C298" s="27"/>
      <c r="D298" s="27"/>
      <c r="E298" s="27"/>
      <c r="F298" s="27"/>
      <c r="G298" s="27"/>
      <c r="H298" s="27"/>
      <c r="I298" s="27"/>
      <c r="J298" s="27"/>
    </row>
    <row r="299" spans="1:10" x14ac:dyDescent="0.2">
      <c r="A299" s="28"/>
      <c r="B299" s="27"/>
      <c r="C299" s="27"/>
      <c r="D299" s="27"/>
      <c r="E299" s="27"/>
      <c r="F299" s="27"/>
      <c r="G299" s="27"/>
      <c r="H299" s="27"/>
      <c r="I299" s="27"/>
      <c r="J299" s="27"/>
    </row>
    <row r="300" spans="1:10" x14ac:dyDescent="0.2">
      <c r="A300" s="28"/>
      <c r="B300" s="27"/>
      <c r="C300" s="27"/>
      <c r="D300" s="27"/>
      <c r="E300" s="27"/>
      <c r="F300" s="27"/>
      <c r="G300" s="27"/>
      <c r="H300" s="27"/>
      <c r="I300" s="27"/>
      <c r="J300" s="27"/>
    </row>
    <row r="301" spans="1:10" x14ac:dyDescent="0.2">
      <c r="A301" s="28"/>
      <c r="B301" s="27"/>
      <c r="C301" s="27"/>
      <c r="D301" s="27"/>
      <c r="E301" s="27"/>
      <c r="F301" s="27"/>
      <c r="G301" s="27"/>
      <c r="H301" s="27"/>
      <c r="I301" s="27"/>
      <c r="J301" s="27"/>
    </row>
    <row r="302" spans="1:10" x14ac:dyDescent="0.2">
      <c r="A302" s="28"/>
      <c r="B302" s="27"/>
      <c r="C302" s="27"/>
      <c r="D302" s="27"/>
      <c r="E302" s="27"/>
      <c r="F302" s="27"/>
      <c r="G302" s="27"/>
      <c r="H302" s="27"/>
      <c r="I302" s="27"/>
      <c r="J302" s="27"/>
    </row>
    <row r="303" spans="1:10" x14ac:dyDescent="0.2">
      <c r="A303" s="28"/>
      <c r="B303" s="27"/>
      <c r="C303" s="27"/>
      <c r="D303" s="27"/>
      <c r="E303" s="27"/>
      <c r="F303" s="27"/>
      <c r="G303" s="27"/>
      <c r="H303" s="27"/>
      <c r="I303" s="27"/>
      <c r="J303" s="27"/>
    </row>
    <row r="304" spans="1:10" x14ac:dyDescent="0.2">
      <c r="A304" s="28"/>
      <c r="B304" s="27"/>
      <c r="C304" s="27"/>
      <c r="D304" s="27"/>
      <c r="E304" s="27"/>
      <c r="F304" s="27"/>
      <c r="G304" s="27"/>
      <c r="H304" s="27"/>
      <c r="I304" s="27"/>
      <c r="J304" s="27"/>
    </row>
    <row r="305" spans="1:10" x14ac:dyDescent="0.2">
      <c r="A305" s="28"/>
      <c r="B305" s="27"/>
      <c r="C305" s="27"/>
      <c r="D305" s="27"/>
      <c r="E305" s="27"/>
      <c r="F305" s="27"/>
      <c r="G305" s="27"/>
      <c r="H305" s="27"/>
      <c r="I305" s="27"/>
      <c r="J305" s="27"/>
    </row>
    <row r="306" spans="1:10" x14ac:dyDescent="0.2">
      <c r="A306" s="28"/>
      <c r="B306" s="27"/>
      <c r="C306" s="27"/>
      <c r="D306" s="27"/>
      <c r="E306" s="27"/>
      <c r="F306" s="27"/>
      <c r="G306" s="27"/>
      <c r="H306" s="27"/>
      <c r="I306" s="27"/>
      <c r="J306" s="27"/>
    </row>
    <row r="307" spans="1:10" x14ac:dyDescent="0.2">
      <c r="A307" s="28"/>
      <c r="B307" s="27"/>
      <c r="C307" s="27"/>
      <c r="D307" s="27"/>
      <c r="E307" s="27"/>
      <c r="F307" s="27"/>
      <c r="G307" s="27"/>
      <c r="H307" s="27"/>
      <c r="I307" s="27"/>
      <c r="J307" s="27"/>
    </row>
    <row r="308" spans="1:10" x14ac:dyDescent="0.2">
      <c r="A308" s="28"/>
      <c r="B308" s="27"/>
      <c r="C308" s="27"/>
      <c r="D308" s="27"/>
      <c r="E308" s="27"/>
      <c r="F308" s="27"/>
      <c r="G308" s="27"/>
      <c r="H308" s="27"/>
      <c r="I308" s="27"/>
      <c r="J308" s="27"/>
    </row>
    <row r="309" spans="1:10" x14ac:dyDescent="0.2">
      <c r="A309" s="28"/>
      <c r="B309" s="27"/>
      <c r="C309" s="27"/>
      <c r="D309" s="27"/>
      <c r="E309" s="27"/>
      <c r="F309" s="27"/>
      <c r="G309" s="27"/>
      <c r="H309" s="27"/>
      <c r="I309" s="27"/>
      <c r="J309" s="27"/>
    </row>
    <row r="310" spans="1:10" x14ac:dyDescent="0.2">
      <c r="A310" s="28"/>
      <c r="B310" s="27"/>
      <c r="C310" s="27"/>
      <c r="D310" s="27"/>
      <c r="E310" s="27"/>
      <c r="F310" s="27"/>
      <c r="G310" s="27"/>
      <c r="H310" s="27"/>
      <c r="I310" s="27"/>
      <c r="J310" s="27"/>
    </row>
    <row r="311" spans="1:10" x14ac:dyDescent="0.2">
      <c r="A311" s="28"/>
      <c r="B311" s="27"/>
      <c r="C311" s="27"/>
      <c r="D311" s="27"/>
      <c r="E311" s="27"/>
      <c r="F311" s="27"/>
      <c r="G311" s="27"/>
      <c r="H311" s="27"/>
      <c r="I311" s="27"/>
      <c r="J311" s="27"/>
    </row>
    <row r="312" spans="1:10" x14ac:dyDescent="0.2">
      <c r="A312" s="28"/>
      <c r="B312" s="27"/>
      <c r="C312" s="27"/>
      <c r="D312" s="27"/>
      <c r="E312" s="27"/>
      <c r="F312" s="27"/>
      <c r="G312" s="27"/>
      <c r="H312" s="27"/>
      <c r="I312" s="27"/>
      <c r="J312" s="27"/>
    </row>
    <row r="313" spans="1:10" x14ac:dyDescent="0.2">
      <c r="A313" s="28"/>
      <c r="B313" s="27"/>
      <c r="C313" s="27"/>
      <c r="D313" s="27"/>
      <c r="E313" s="27"/>
      <c r="F313" s="27"/>
      <c r="G313" s="27"/>
      <c r="H313" s="27"/>
      <c r="I313" s="27"/>
      <c r="J313" s="27"/>
    </row>
    <row r="314" spans="1:10" x14ac:dyDescent="0.2">
      <c r="A314" s="28"/>
      <c r="B314" s="27"/>
      <c r="C314" s="27"/>
      <c r="D314" s="27"/>
      <c r="E314" s="27"/>
      <c r="F314" s="27"/>
      <c r="G314" s="27"/>
      <c r="H314" s="27"/>
      <c r="I314" s="27"/>
      <c r="J314" s="27"/>
    </row>
    <row r="315" spans="1:10" x14ac:dyDescent="0.2">
      <c r="A315" s="28"/>
      <c r="B315" s="27"/>
      <c r="C315" s="27"/>
      <c r="D315" s="27"/>
      <c r="E315" s="27"/>
      <c r="F315" s="27"/>
      <c r="G315" s="27"/>
      <c r="H315" s="27"/>
      <c r="I315" s="27"/>
      <c r="J315" s="27"/>
    </row>
    <row r="316" spans="1:10" x14ac:dyDescent="0.2">
      <c r="A316" s="28"/>
      <c r="B316" s="27"/>
      <c r="C316" s="27"/>
      <c r="D316" s="27"/>
      <c r="E316" s="27"/>
      <c r="F316" s="27"/>
      <c r="G316" s="27"/>
      <c r="H316" s="27"/>
      <c r="I316" s="27"/>
      <c r="J316" s="27"/>
    </row>
    <row r="317" spans="1:10" x14ac:dyDescent="0.2">
      <c r="A317" s="28"/>
      <c r="B317" s="27"/>
      <c r="C317" s="27"/>
      <c r="D317" s="27"/>
      <c r="E317" s="27"/>
      <c r="F317" s="27"/>
      <c r="G317" s="27"/>
      <c r="H317" s="27"/>
      <c r="I317" s="27"/>
      <c r="J317" s="27"/>
    </row>
    <row r="318" spans="1:10" x14ac:dyDescent="0.2">
      <c r="A318" s="28"/>
      <c r="B318" s="27"/>
      <c r="C318" s="27"/>
      <c r="D318" s="27"/>
      <c r="E318" s="27"/>
      <c r="F318" s="27"/>
      <c r="G318" s="27"/>
      <c r="H318" s="27"/>
      <c r="I318" s="27"/>
      <c r="J318" s="27"/>
    </row>
    <row r="319" spans="1:10" x14ac:dyDescent="0.2">
      <c r="A319" s="28"/>
      <c r="B319" s="27"/>
      <c r="C319" s="27"/>
      <c r="D319" s="27"/>
      <c r="E319" s="27"/>
      <c r="F319" s="27"/>
      <c r="G319" s="27"/>
      <c r="H319" s="27"/>
      <c r="I319" s="27"/>
      <c r="J319" s="27"/>
    </row>
    <row r="320" spans="1:10" x14ac:dyDescent="0.2">
      <c r="A320" s="28"/>
      <c r="B320" s="27"/>
      <c r="C320" s="27"/>
      <c r="D320" s="27"/>
      <c r="E320" s="27"/>
      <c r="F320" s="27"/>
      <c r="G320" s="27"/>
      <c r="H320" s="27"/>
      <c r="I320" s="27"/>
      <c r="J320" s="27"/>
    </row>
    <row r="321" spans="1:10" x14ac:dyDescent="0.2">
      <c r="A321" s="28"/>
      <c r="B321" s="27"/>
      <c r="C321" s="27"/>
      <c r="D321" s="27"/>
      <c r="E321" s="27"/>
      <c r="F321" s="27"/>
      <c r="G321" s="27"/>
      <c r="H321" s="27"/>
      <c r="I321" s="27"/>
      <c r="J321" s="27"/>
    </row>
    <row r="322" spans="1:10" x14ac:dyDescent="0.2">
      <c r="A322" s="28"/>
      <c r="B322" s="27"/>
      <c r="C322" s="27"/>
      <c r="D322" s="27"/>
      <c r="E322" s="27"/>
      <c r="F322" s="27"/>
      <c r="G322" s="27"/>
      <c r="H322" s="27"/>
      <c r="I322" s="27"/>
      <c r="J322" s="27"/>
    </row>
    <row r="323" spans="1:10" x14ac:dyDescent="0.2">
      <c r="A323" s="28"/>
      <c r="B323" s="27"/>
      <c r="C323" s="27"/>
      <c r="D323" s="27"/>
      <c r="E323" s="27"/>
      <c r="F323" s="27"/>
      <c r="G323" s="27"/>
      <c r="H323" s="27"/>
      <c r="I323" s="27"/>
      <c r="J323" s="27"/>
    </row>
    <row r="324" spans="1:10" x14ac:dyDescent="0.2">
      <c r="A324" s="28"/>
      <c r="B324" s="27"/>
      <c r="C324" s="27"/>
      <c r="D324" s="27"/>
      <c r="E324" s="27"/>
      <c r="F324" s="27"/>
      <c r="G324" s="27"/>
      <c r="H324" s="27"/>
      <c r="I324" s="27"/>
      <c r="J324" s="27"/>
    </row>
    <row r="325" spans="1:10" x14ac:dyDescent="0.2">
      <c r="A325" s="28"/>
      <c r="B325" s="27"/>
      <c r="C325" s="27"/>
      <c r="D325" s="27"/>
      <c r="E325" s="27"/>
      <c r="F325" s="27"/>
      <c r="G325" s="27"/>
      <c r="H325" s="27"/>
      <c r="I325" s="27"/>
      <c r="J325" s="27"/>
    </row>
    <row r="326" spans="1:10" x14ac:dyDescent="0.2">
      <c r="A326" s="28"/>
      <c r="B326" s="27"/>
      <c r="C326" s="27"/>
      <c r="D326" s="27"/>
      <c r="E326" s="27"/>
      <c r="F326" s="27"/>
      <c r="G326" s="27"/>
      <c r="H326" s="27"/>
      <c r="I326" s="27"/>
      <c r="J326" s="27"/>
    </row>
    <row r="327" spans="1:10" x14ac:dyDescent="0.2">
      <c r="A327" s="28"/>
      <c r="B327" s="27"/>
      <c r="C327" s="27"/>
      <c r="D327" s="27"/>
      <c r="E327" s="27"/>
      <c r="F327" s="27"/>
      <c r="G327" s="27"/>
      <c r="H327" s="27"/>
      <c r="I327" s="27"/>
      <c r="J327" s="27"/>
    </row>
    <row r="328" spans="1:10" x14ac:dyDescent="0.2">
      <c r="A328" s="28"/>
      <c r="B328" s="27"/>
      <c r="C328" s="27"/>
      <c r="D328" s="27"/>
      <c r="E328" s="27"/>
      <c r="F328" s="27"/>
      <c r="G328" s="27"/>
      <c r="H328" s="27"/>
      <c r="I328" s="27"/>
      <c r="J328" s="27"/>
    </row>
    <row r="329" spans="1:10" x14ac:dyDescent="0.2">
      <c r="A329" s="28"/>
      <c r="B329" s="27"/>
      <c r="C329" s="27"/>
      <c r="D329" s="27"/>
      <c r="E329" s="27"/>
      <c r="F329" s="27"/>
      <c r="G329" s="27"/>
      <c r="H329" s="27"/>
      <c r="I329" s="27"/>
      <c r="J329" s="27"/>
    </row>
    <row r="330" spans="1:10" x14ac:dyDescent="0.2">
      <c r="A330" s="28"/>
      <c r="B330" s="27"/>
      <c r="C330" s="27"/>
      <c r="D330" s="27"/>
      <c r="E330" s="27"/>
      <c r="F330" s="27"/>
      <c r="G330" s="27"/>
      <c r="H330" s="27"/>
      <c r="I330" s="27"/>
      <c r="J330" s="27"/>
    </row>
    <row r="331" spans="1:10" x14ac:dyDescent="0.2">
      <c r="A331" s="28"/>
      <c r="B331" s="27"/>
      <c r="C331" s="27"/>
      <c r="D331" s="27"/>
      <c r="E331" s="27"/>
      <c r="F331" s="27"/>
      <c r="G331" s="27"/>
      <c r="H331" s="27"/>
      <c r="I331" s="27"/>
      <c r="J331" s="27"/>
    </row>
    <row r="332" spans="1:10" x14ac:dyDescent="0.2">
      <c r="A332" s="28"/>
      <c r="B332" s="27"/>
      <c r="C332" s="27"/>
      <c r="D332" s="27"/>
      <c r="E332" s="27"/>
      <c r="F332" s="27"/>
      <c r="G332" s="27"/>
      <c r="H332" s="27"/>
      <c r="I332" s="27"/>
      <c r="J332" s="27"/>
    </row>
    <row r="333" spans="1:10" x14ac:dyDescent="0.2">
      <c r="A333" s="28"/>
      <c r="B333" s="27"/>
      <c r="C333" s="27"/>
      <c r="D333" s="27"/>
      <c r="E333" s="27"/>
      <c r="F333" s="27"/>
      <c r="G333" s="27"/>
      <c r="H333" s="27"/>
      <c r="I333" s="27"/>
      <c r="J333" s="27"/>
    </row>
    <row r="334" spans="1:10" x14ac:dyDescent="0.2">
      <c r="A334" s="28"/>
      <c r="B334" s="27"/>
      <c r="C334" s="27"/>
      <c r="D334" s="27"/>
      <c r="E334" s="27"/>
      <c r="F334" s="27"/>
      <c r="G334" s="27"/>
      <c r="H334" s="27"/>
      <c r="I334" s="27"/>
      <c r="J334" s="27"/>
    </row>
    <row r="335" spans="1:10" x14ac:dyDescent="0.2">
      <c r="A335" s="28"/>
      <c r="B335" s="27"/>
      <c r="C335" s="27"/>
      <c r="D335" s="27"/>
      <c r="E335" s="27"/>
      <c r="F335" s="27"/>
      <c r="G335" s="27"/>
      <c r="H335" s="27"/>
      <c r="I335" s="27"/>
      <c r="J335" s="27"/>
    </row>
    <row r="336" spans="1:10" x14ac:dyDescent="0.2">
      <c r="A336" s="28"/>
      <c r="B336" s="27"/>
      <c r="C336" s="27"/>
      <c r="D336" s="27"/>
      <c r="E336" s="27"/>
      <c r="F336" s="27"/>
      <c r="G336" s="27"/>
      <c r="H336" s="27"/>
      <c r="I336" s="27"/>
      <c r="J336" s="27"/>
    </row>
    <row r="337" spans="1:10" x14ac:dyDescent="0.2">
      <c r="A337" s="28"/>
      <c r="B337" s="27"/>
      <c r="C337" s="27"/>
      <c r="D337" s="27"/>
      <c r="E337" s="27"/>
      <c r="F337" s="27"/>
      <c r="G337" s="27"/>
      <c r="H337" s="27"/>
      <c r="I337" s="27"/>
      <c r="J337" s="27"/>
    </row>
    <row r="338" spans="1:10" x14ac:dyDescent="0.2">
      <c r="A338" s="28"/>
      <c r="B338" s="27"/>
      <c r="C338" s="27"/>
      <c r="D338" s="27"/>
      <c r="E338" s="27"/>
      <c r="F338" s="27"/>
      <c r="G338" s="27"/>
      <c r="H338" s="27"/>
      <c r="I338" s="27"/>
      <c r="J338" s="27"/>
    </row>
    <row r="339" spans="1:10" x14ac:dyDescent="0.2">
      <c r="A339" s="28"/>
      <c r="B339" s="27"/>
      <c r="C339" s="27"/>
      <c r="D339" s="27"/>
      <c r="E339" s="27"/>
      <c r="F339" s="27"/>
      <c r="G339" s="27"/>
      <c r="H339" s="27"/>
      <c r="I339" s="27"/>
      <c r="J339" s="27"/>
    </row>
    <row r="340" spans="1:10" x14ac:dyDescent="0.2">
      <c r="A340" s="28"/>
      <c r="B340" s="27"/>
      <c r="C340" s="27"/>
      <c r="D340" s="27"/>
      <c r="E340" s="27"/>
      <c r="F340" s="27"/>
      <c r="G340" s="27"/>
      <c r="H340" s="27"/>
      <c r="I340" s="27"/>
      <c r="J340" s="27"/>
    </row>
    <row r="341" spans="1:10" x14ac:dyDescent="0.2">
      <c r="A341" s="28"/>
      <c r="B341" s="27"/>
      <c r="C341" s="27"/>
      <c r="D341" s="27"/>
      <c r="E341" s="27"/>
      <c r="F341" s="27"/>
      <c r="G341" s="27"/>
      <c r="H341" s="27"/>
      <c r="I341" s="27"/>
      <c r="J341" s="27"/>
    </row>
    <row r="342" spans="1:10" x14ac:dyDescent="0.2">
      <c r="A342" s="28"/>
      <c r="B342" s="27"/>
      <c r="C342" s="27"/>
      <c r="D342" s="27"/>
      <c r="E342" s="27"/>
      <c r="F342" s="27"/>
      <c r="G342" s="27"/>
      <c r="H342" s="27"/>
      <c r="I342" s="27"/>
      <c r="J342" s="27"/>
    </row>
    <row r="343" spans="1:10" x14ac:dyDescent="0.2">
      <c r="A343" s="28"/>
      <c r="B343" s="27"/>
      <c r="C343" s="27"/>
      <c r="D343" s="27"/>
      <c r="E343" s="27"/>
      <c r="F343" s="27"/>
      <c r="G343" s="27"/>
      <c r="H343" s="27"/>
      <c r="I343" s="27"/>
      <c r="J343" s="27"/>
    </row>
    <row r="344" spans="1:10" x14ac:dyDescent="0.2">
      <c r="A344" s="28"/>
      <c r="B344" s="27"/>
      <c r="C344" s="27"/>
      <c r="D344" s="27"/>
      <c r="E344" s="27"/>
      <c r="F344" s="27"/>
      <c r="G344" s="27"/>
      <c r="H344" s="27"/>
      <c r="I344" s="27"/>
      <c r="J344" s="27"/>
    </row>
    <row r="345" spans="1:10" x14ac:dyDescent="0.2">
      <c r="A345" s="28"/>
      <c r="B345" s="27"/>
      <c r="C345" s="27"/>
      <c r="D345" s="27"/>
      <c r="E345" s="27"/>
      <c r="F345" s="27"/>
      <c r="G345" s="27"/>
      <c r="H345" s="27"/>
      <c r="I345" s="27"/>
      <c r="J345" s="27"/>
    </row>
    <row r="346" spans="1:10" x14ac:dyDescent="0.2">
      <c r="A346" s="28"/>
      <c r="B346" s="27"/>
      <c r="C346" s="27"/>
      <c r="D346" s="27"/>
      <c r="E346" s="27"/>
      <c r="F346" s="27"/>
      <c r="G346" s="27"/>
      <c r="H346" s="27"/>
      <c r="I346" s="27"/>
      <c r="J346" s="27"/>
    </row>
    <row r="347" spans="1:10" x14ac:dyDescent="0.2">
      <c r="A347" s="28"/>
      <c r="B347" s="27"/>
      <c r="C347" s="27"/>
      <c r="D347" s="27"/>
      <c r="E347" s="27"/>
      <c r="F347" s="27"/>
      <c r="G347" s="27"/>
      <c r="H347" s="27"/>
      <c r="I347" s="27"/>
      <c r="J347" s="27"/>
    </row>
    <row r="348" spans="1:10" x14ac:dyDescent="0.2">
      <c r="A348" s="28"/>
      <c r="B348" s="27"/>
      <c r="C348" s="27"/>
      <c r="D348" s="27"/>
      <c r="E348" s="27"/>
      <c r="F348" s="27"/>
      <c r="G348" s="27"/>
      <c r="H348" s="27"/>
      <c r="I348" s="27"/>
      <c r="J348" s="27"/>
    </row>
    <row r="349" spans="1:10" x14ac:dyDescent="0.2">
      <c r="A349" s="28"/>
      <c r="B349" s="27"/>
      <c r="C349" s="27"/>
      <c r="D349" s="27"/>
      <c r="E349" s="27"/>
      <c r="F349" s="27"/>
      <c r="G349" s="27"/>
      <c r="H349" s="27"/>
      <c r="I349" s="27"/>
      <c r="J349" s="27"/>
    </row>
    <row r="350" spans="1:10" x14ac:dyDescent="0.2">
      <c r="A350" s="28"/>
      <c r="B350" s="27"/>
      <c r="C350" s="27"/>
      <c r="D350" s="27"/>
      <c r="E350" s="27"/>
      <c r="F350" s="27"/>
      <c r="G350" s="27"/>
      <c r="H350" s="27"/>
      <c r="I350" s="27"/>
      <c r="J350" s="27"/>
    </row>
    <row r="351" spans="1:10" x14ac:dyDescent="0.2">
      <c r="A351" s="28"/>
      <c r="B351" s="27"/>
      <c r="C351" s="27"/>
      <c r="D351" s="27"/>
      <c r="E351" s="27"/>
      <c r="F351" s="27"/>
      <c r="G351" s="27"/>
      <c r="H351" s="27"/>
      <c r="I351" s="27"/>
      <c r="J351" s="27"/>
    </row>
    <row r="352" spans="1:10" x14ac:dyDescent="0.2">
      <c r="A352" s="28"/>
      <c r="B352" s="27"/>
      <c r="C352" s="27"/>
      <c r="D352" s="27"/>
      <c r="E352" s="27"/>
      <c r="F352" s="27"/>
      <c r="G352" s="27"/>
      <c r="H352" s="27"/>
      <c r="I352" s="27"/>
      <c r="J352" s="27"/>
    </row>
    <row r="353" spans="1:10" x14ac:dyDescent="0.2">
      <c r="A353" s="28"/>
      <c r="B353" s="27"/>
      <c r="C353" s="27"/>
      <c r="D353" s="27"/>
      <c r="E353" s="27"/>
      <c r="F353" s="27"/>
      <c r="G353" s="27"/>
      <c r="H353" s="27"/>
      <c r="I353" s="27"/>
      <c r="J353" s="27"/>
    </row>
    <row r="354" spans="1:10" x14ac:dyDescent="0.2">
      <c r="A354" s="28"/>
      <c r="B354" s="27"/>
      <c r="C354" s="27"/>
      <c r="D354" s="27"/>
      <c r="E354" s="27"/>
      <c r="F354" s="27"/>
      <c r="G354" s="27"/>
      <c r="H354" s="27"/>
      <c r="I354" s="27"/>
      <c r="J354" s="27"/>
    </row>
    <row r="355" spans="1:10" x14ac:dyDescent="0.2">
      <c r="A355" s="28"/>
      <c r="B355" s="27"/>
      <c r="C355" s="27"/>
      <c r="D355" s="27"/>
      <c r="E355" s="27"/>
      <c r="F355" s="27"/>
      <c r="G355" s="27"/>
      <c r="H355" s="27"/>
      <c r="I355" s="27"/>
      <c r="J355" s="27"/>
    </row>
    <row r="356" spans="1:10" x14ac:dyDescent="0.2">
      <c r="A356" s="28"/>
      <c r="B356" s="27"/>
      <c r="C356" s="27"/>
      <c r="D356" s="27"/>
      <c r="E356" s="27"/>
      <c r="F356" s="27"/>
      <c r="G356" s="27"/>
      <c r="H356" s="27"/>
      <c r="I356" s="27"/>
      <c r="J356" s="27"/>
    </row>
    <row r="357" spans="1:10" x14ac:dyDescent="0.2">
      <c r="A357" s="28"/>
      <c r="B357" s="27"/>
      <c r="C357" s="27"/>
      <c r="D357" s="27"/>
      <c r="E357" s="27"/>
      <c r="F357" s="27"/>
      <c r="G357" s="27"/>
      <c r="H357" s="27"/>
      <c r="I357" s="27"/>
      <c r="J357" s="27"/>
    </row>
    <row r="358" spans="1:10" x14ac:dyDescent="0.2">
      <c r="A358" s="28"/>
      <c r="B358" s="27"/>
      <c r="C358" s="27"/>
      <c r="D358" s="27"/>
      <c r="E358" s="27"/>
      <c r="F358" s="27"/>
      <c r="G358" s="27"/>
      <c r="H358" s="27"/>
      <c r="I358" s="27"/>
      <c r="J358" s="27"/>
    </row>
    <row r="359" spans="1:10" x14ac:dyDescent="0.2">
      <c r="A359" s="28"/>
      <c r="B359" s="27"/>
      <c r="C359" s="27"/>
      <c r="D359" s="27"/>
      <c r="E359" s="27"/>
      <c r="F359" s="27"/>
      <c r="G359" s="27"/>
      <c r="H359" s="27"/>
      <c r="I359" s="27"/>
      <c r="J359" s="27"/>
    </row>
    <row r="360" spans="1:10" x14ac:dyDescent="0.2">
      <c r="A360" s="28"/>
      <c r="B360" s="27"/>
      <c r="C360" s="27"/>
      <c r="D360" s="27"/>
      <c r="E360" s="27"/>
      <c r="F360" s="27"/>
      <c r="G360" s="27"/>
      <c r="H360" s="27"/>
      <c r="I360" s="27"/>
      <c r="J360" s="27"/>
    </row>
    <row r="361" spans="1:10" x14ac:dyDescent="0.2">
      <c r="A361" s="28"/>
      <c r="B361" s="27"/>
      <c r="C361" s="27"/>
      <c r="D361" s="27"/>
      <c r="E361" s="27"/>
      <c r="F361" s="27"/>
      <c r="G361" s="27"/>
      <c r="H361" s="27"/>
      <c r="I361" s="27"/>
      <c r="J361" s="27"/>
    </row>
    <row r="362" spans="1:10" x14ac:dyDescent="0.2">
      <c r="A362" s="28"/>
      <c r="B362" s="27"/>
      <c r="C362" s="27"/>
      <c r="D362" s="27"/>
      <c r="E362" s="27"/>
      <c r="F362" s="27"/>
      <c r="G362" s="27"/>
      <c r="H362" s="27"/>
      <c r="I362" s="27"/>
      <c r="J362" s="27"/>
    </row>
    <row r="363" spans="1:10" x14ac:dyDescent="0.2">
      <c r="A363" s="28"/>
      <c r="B363" s="27"/>
      <c r="C363" s="27"/>
      <c r="D363" s="27"/>
      <c r="E363" s="27"/>
      <c r="F363" s="27"/>
      <c r="G363" s="27"/>
      <c r="H363" s="27"/>
      <c r="I363" s="27"/>
      <c r="J363" s="27"/>
    </row>
    <row r="364" spans="1:10" x14ac:dyDescent="0.2">
      <c r="A364" s="28"/>
      <c r="B364" s="27"/>
      <c r="C364" s="27"/>
      <c r="D364" s="27"/>
      <c r="E364" s="27"/>
      <c r="F364" s="27"/>
      <c r="G364" s="27"/>
      <c r="H364" s="27"/>
      <c r="I364" s="27"/>
      <c r="J364" s="27"/>
    </row>
    <row r="365" spans="1:10" x14ac:dyDescent="0.2">
      <c r="A365" s="28"/>
      <c r="B365" s="27"/>
      <c r="C365" s="27"/>
      <c r="D365" s="27"/>
      <c r="E365" s="27"/>
      <c r="F365" s="27"/>
      <c r="G365" s="27"/>
      <c r="H365" s="27"/>
      <c r="I365" s="27"/>
      <c r="J365" s="27"/>
    </row>
    <row r="366" spans="1:10" x14ac:dyDescent="0.2">
      <c r="A366" s="28"/>
      <c r="B366" s="27"/>
      <c r="C366" s="27"/>
      <c r="D366" s="27"/>
      <c r="E366" s="27"/>
      <c r="F366" s="27"/>
      <c r="G366" s="27"/>
      <c r="H366" s="27"/>
      <c r="I366" s="27"/>
      <c r="J366" s="27"/>
    </row>
    <row r="367" spans="1:10" x14ac:dyDescent="0.2">
      <c r="A367" s="28"/>
      <c r="B367" s="27"/>
      <c r="C367" s="27"/>
      <c r="D367" s="27"/>
      <c r="E367" s="27"/>
      <c r="F367" s="27"/>
      <c r="G367" s="27"/>
      <c r="H367" s="27"/>
      <c r="I367" s="27"/>
      <c r="J367" s="27"/>
    </row>
    <row r="368" spans="1:10" x14ac:dyDescent="0.2">
      <c r="A368" s="28"/>
      <c r="B368" s="27"/>
      <c r="C368" s="27"/>
      <c r="D368" s="27"/>
      <c r="E368" s="27"/>
      <c r="F368" s="27"/>
      <c r="G368" s="27"/>
      <c r="H368" s="27"/>
      <c r="I368" s="27"/>
      <c r="J368" s="27"/>
    </row>
    <row r="369" spans="1:10" x14ac:dyDescent="0.2">
      <c r="A369" s="28"/>
      <c r="B369" s="27"/>
      <c r="C369" s="27"/>
      <c r="D369" s="27"/>
      <c r="E369" s="27"/>
      <c r="F369" s="27"/>
      <c r="G369" s="27"/>
      <c r="H369" s="27"/>
      <c r="I369" s="27"/>
      <c r="J369" s="27"/>
    </row>
    <row r="1237" ht="17.100000000000001" customHeight="1" x14ac:dyDescent="0.2"/>
  </sheetData>
  <sheetProtection selectLockedCells="1" selectUnlockedCells="1"/>
  <mergeCells count="7">
    <mergeCell ref="A7:H8"/>
    <mergeCell ref="D4:H4"/>
    <mergeCell ref="D5:H5"/>
    <mergeCell ref="D1:H1"/>
    <mergeCell ref="D2:H2"/>
    <mergeCell ref="C3:H3"/>
    <mergeCell ref="A6:H6"/>
  </mergeCells>
  <phoneticPr fontId="17" type="noConversion"/>
  <pageMargins left="0.39370078740157483" right="0" top="0.15748031496062992" bottom="0.35433070866141736" header="0.51181102362204722" footer="0.51181102362204722"/>
  <pageSetup paperSize="9" scale="61" firstPageNumber="0" fitToHeight="63" orientation="portrait" horizontalDpi="300" verticalDpi="300" r:id="rId1"/>
  <headerFooter alignWithMargins="0"/>
  <rowBreaks count="1" manualBreakCount="1">
    <brk id="155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пр10(2014)</vt:lpstr>
      <vt:lpstr>'пр10(2014)'!Область_печати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</dc:creator>
  <cp:lastModifiedBy>Света</cp:lastModifiedBy>
  <cp:lastPrinted>2023-12-21T06:38:21Z</cp:lastPrinted>
  <dcterms:created xsi:type="dcterms:W3CDTF">2014-10-22T06:34:30Z</dcterms:created>
  <dcterms:modified xsi:type="dcterms:W3CDTF">2025-03-19T15:52:13Z</dcterms:modified>
</cp:coreProperties>
</file>