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526" yWindow="65476" windowWidth="12390" windowHeight="7005" tabRatio="440" activeTab="0"/>
  </bookViews>
  <sheets>
    <sheet name="13" sheetId="1" r:id="rId1"/>
  </sheets>
  <definedNames>
    <definedName name="_xlnm.Print_Area" localSheetId="0">'13'!$A$1:$G$262</definedName>
  </definedNames>
  <calcPr fullCalcOnLoad="1"/>
</workbook>
</file>

<file path=xl/sharedStrings.xml><?xml version="1.0" encoding="utf-8"?>
<sst xmlns="http://schemas.openxmlformats.org/spreadsheetml/2006/main" count="1060" uniqueCount="287">
  <si>
    <t xml:space="preserve">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t>
  </si>
  <si>
    <t xml:space="preserve">Мероприятия по привлечению лиц для производства покоса травы в летне-осенний период </t>
  </si>
  <si>
    <t xml:space="preserve">Мероприятия по привлечению лиц из числа подростков для участия в работах по благоустройству в составе молодежной трудовой бригады в летний период </t>
  </si>
  <si>
    <t xml:space="preserve">Мероприятия по ликвидации несанкционированных свалок </t>
  </si>
  <si>
    <t>Мероприятия по закупке инвентаря и материальных запасов для проведения общественных субботников по уборке мусора и благоустройству территории Пениковского сельского поселения</t>
  </si>
  <si>
    <t xml:space="preserve">Установка и обустройство мусоросборных площадок </t>
  </si>
  <si>
    <t xml:space="preserve">Мероприятия по сносу и утилизации деревьев, угрожающих жизни людей и системам жизнеобеспечения ЖКХ </t>
  </si>
  <si>
    <t>Обустройство мест (площади д. Пеники уд.14) для проведения мероприятий досуга жителей поселения</t>
  </si>
  <si>
    <t xml:space="preserve">Мероприятия по благоустройству населенных пунктов </t>
  </si>
  <si>
    <t xml:space="preserve">Мероприятия по оплате денежного вознаграждения старостам населенных пунктов  </t>
  </si>
  <si>
    <t>Проведение превентивных мероприятий в области гражданской обороны и чрезвычайных ситуаций</t>
  </si>
  <si>
    <t xml:space="preserve">Мероприятия по профилактике экстремизма и терроризма на территории  Пениковского сельского поселения </t>
  </si>
  <si>
    <t xml:space="preserve">Мероприятия софинансирования по содействию развития на части территорий муниципального образования  иных форм местного самоуправления </t>
  </si>
  <si>
    <t xml:space="preserve">Мероприятия по замене внутриквартирных узлов учета потребляемых ресурсов  по договору соцнайма  </t>
  </si>
  <si>
    <t xml:space="preserve">Мероприятия по ремонту   жилищного муниципального фонда  </t>
  </si>
  <si>
    <t>0700100000</t>
  </si>
  <si>
    <t>0700101280</t>
  </si>
  <si>
    <t>0400000000</t>
  </si>
  <si>
    <t>0410000000</t>
  </si>
  <si>
    <t>0410100000</t>
  </si>
  <si>
    <t>Мероприятия по модернизации, ремонту и поддержания в работоспособном состоянии уличного освещения</t>
  </si>
  <si>
    <t>0410101090</t>
  </si>
  <si>
    <t>0410101100</t>
  </si>
  <si>
    <t>0410101110</t>
  </si>
  <si>
    <t>0410200000</t>
  </si>
  <si>
    <t>0410201120</t>
  </si>
  <si>
    <t>0420000000</t>
  </si>
  <si>
    <t>0420100000</t>
  </si>
  <si>
    <t>0420101130</t>
  </si>
  <si>
    <t>0430000000</t>
  </si>
  <si>
    <t>0430100000</t>
  </si>
  <si>
    <t>Основное мероприятие " Строительство новых эл.линий уличного освещения на территории Пениковского сельского поселения"</t>
  </si>
  <si>
    <t>Основное мероприятие "Зимнее содержание дорог общего пользования местного значения на территории Пениковского сельского поселения"</t>
  </si>
  <si>
    <t>Основное мероприятие "Уборка мусора и поддержание надлежащего санитарного состояния территории Пениковского сельского поселения"</t>
  </si>
  <si>
    <t>0430101140</t>
  </si>
  <si>
    <t>0430101150</t>
  </si>
  <si>
    <t>0430101160</t>
  </si>
  <si>
    <t>0430101170</t>
  </si>
  <si>
    <t>0430101180</t>
  </si>
  <si>
    <t>0440100000</t>
  </si>
  <si>
    <t>0440000000</t>
  </si>
  <si>
    <t>Основное мероприятие "Снос и утилизация деревьев, угрожающих жизни людей и системам жизнеобеспечения"</t>
  </si>
  <si>
    <t>0440101200</t>
  </si>
  <si>
    <t>0440200000</t>
  </si>
  <si>
    <t>Основное мероприятие " Обустройство территории Пениковского сельского поселения детскими игровыми и спортивными площадками, городками и уличными скамейками"</t>
  </si>
  <si>
    <t>0440201210</t>
  </si>
  <si>
    <t>0110100000</t>
  </si>
  <si>
    <t>110</t>
  </si>
  <si>
    <t>310</t>
  </si>
  <si>
    <t>Жилищное  хозяйство</t>
  </si>
  <si>
    <t>Наименование</t>
  </si>
  <si>
    <t>ЦСР</t>
  </si>
  <si>
    <t>Рз</t>
  </si>
  <si>
    <t>ПР</t>
  </si>
  <si>
    <t>ВР</t>
  </si>
  <si>
    <t>Социальное обеспечение населения</t>
  </si>
  <si>
    <t>Жилищно-коммунальное хозяйство</t>
  </si>
  <si>
    <t>Пенсионное обеспечение</t>
  </si>
  <si>
    <t>Культура</t>
  </si>
  <si>
    <t/>
  </si>
  <si>
    <t>Общегосударственные вопросы</t>
  </si>
  <si>
    <t>Социальная политика</t>
  </si>
  <si>
    <t>Национальная экономика</t>
  </si>
  <si>
    <t>Коммунальное  хозяйство</t>
  </si>
  <si>
    <t>Благоустройство</t>
  </si>
  <si>
    <t xml:space="preserve">                МО Пениковское сельское поселение</t>
  </si>
  <si>
    <t>УТВЕРЖДЕНА</t>
  </si>
  <si>
    <t>Всего</t>
  </si>
  <si>
    <t>Другие вопросы в области национальной  экономики</t>
  </si>
  <si>
    <t xml:space="preserve"> Физическая культура и спорт</t>
  </si>
  <si>
    <t xml:space="preserve">Физическая культура </t>
  </si>
  <si>
    <t>Национальная оборона</t>
  </si>
  <si>
    <t>Мобилизационная и вневойсковая подготовка</t>
  </si>
  <si>
    <t>Национальная безопасность и правоохранительная деятельность</t>
  </si>
  <si>
    <t>Защита населения и территорий от чрезвычайных ситуаций природного и техногенного характера, гражданская оборона</t>
  </si>
  <si>
    <t>Сумма       (тысячи рублей)</t>
  </si>
  <si>
    <t>Культура, кинематография</t>
  </si>
  <si>
    <t>Дорожное хозяйство (дорожные фонды)</t>
  </si>
  <si>
    <t>01</t>
  </si>
  <si>
    <t>Обеспечение деятельности аппаратов органов местного самоуправления</t>
  </si>
  <si>
    <t>12</t>
  </si>
  <si>
    <t>Фонд оплаты труда казенных учреждений и взносы по обязательному социальному страхованию</t>
  </si>
  <si>
    <t>11</t>
  </si>
  <si>
    <t>10</t>
  </si>
  <si>
    <t>00</t>
  </si>
  <si>
    <t>Иные выплаты населению</t>
  </si>
  <si>
    <t>05</t>
  </si>
  <si>
    <t>02</t>
  </si>
  <si>
    <t>Местная администрация муниципального образования Пениковское сельское поселение</t>
  </si>
  <si>
    <t>Другие вопросы в области культуры и киноматографии</t>
  </si>
  <si>
    <t xml:space="preserve">Пениковское сельское поселение </t>
  </si>
  <si>
    <t>расходов местного бюджета муниципального образования</t>
  </si>
  <si>
    <t xml:space="preserve">                решением совета депутатов</t>
  </si>
  <si>
    <t>03</t>
  </si>
  <si>
    <t>04</t>
  </si>
  <si>
    <t>08</t>
  </si>
  <si>
    <t>09</t>
  </si>
  <si>
    <t>Осуществление первичного воинского учетат на территориях, где отсутствуют военные комиссариаты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</si>
  <si>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</si>
  <si>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Непрограммные направления деятельности органов местного самоуправления</t>
  </si>
  <si>
    <t>Обеспечение деятельности главы муниципального образования, главы местной администрации</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</si>
  <si>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</si>
  <si>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Непрограмные направления деятельности органов местного самоуправления</t>
  </si>
  <si>
    <t>050</t>
  </si>
  <si>
    <t>Мероприятия в рамках полномочий органов местного самоуправления</t>
  </si>
  <si>
    <t>240</t>
  </si>
  <si>
    <t>120</t>
  </si>
  <si>
    <t>850</t>
  </si>
  <si>
    <t>Межбюджетные трансферты на передачу полномочий по исполению бюджета и контролю за исполнением данного бюджета</t>
  </si>
  <si>
    <t>Иные межбюджетные трансферты</t>
  </si>
  <si>
    <t xml:space="preserve">Мероприятия в рамках  полномочий органов  местного самоуправления </t>
  </si>
  <si>
    <t>Реализация функций и полномочий  органов местного самоуправления в рамках непрограммных направлений деятельности</t>
  </si>
  <si>
    <t>Межбюджетные трансферты</t>
  </si>
  <si>
    <t>Осуществление отдельных государственных полномочий в рамках непрограммных направлений деятельности органов местного самоуправления</t>
  </si>
  <si>
    <t>ВЕДОМСТВЕННАЯ СТРУКТУРА</t>
  </si>
  <si>
    <t>Г</t>
  </si>
  <si>
    <t>Публичные нормативные социальные выплаты гражданам</t>
  </si>
  <si>
    <t>Функционирование  законодательных органов государственной власти и представительных органов муниципальных образований</t>
  </si>
  <si>
    <t>Осуществление отдельных государственных полномочий Ленинградской области в рамках непрограммных направлений деятельности органов местного самоуправления</t>
  </si>
  <si>
    <t>13</t>
  </si>
  <si>
    <t>Мероприятия по предупреждению и ликвидации последствий чрезвычайных ситуаций и стихийных бедствий природного и техногенного характера в рамках непрограммных направлений деятельности органов местного самоуправления</t>
  </si>
  <si>
    <t>Другие общегосударственные расходы</t>
  </si>
  <si>
    <t>Расходы на выплату персоналу государственных (муниципальных) органов</t>
  </si>
  <si>
    <t>Иные закупки товаров, работ и услуг для обеспечения государственных (муниципальных) нужд</t>
  </si>
  <si>
    <t>410</t>
  </si>
  <si>
    <t>Бюджетные инвестиции</t>
  </si>
  <si>
    <t>Уплата  налогов, сборов и иных платежей</t>
  </si>
  <si>
    <t>Мероприятия по изготовлению сметной документации в рамках непрограммных направлений деятельности органов местного самоуправления</t>
  </si>
  <si>
    <t xml:space="preserve">Мероприятия по капитальному ремонту и ремонту автомобильных дорог общего пользования  местного значения в рамках государственной программы Ленинградской области </t>
  </si>
  <si>
    <t>9000000000</t>
  </si>
  <si>
    <t>9900000000</t>
  </si>
  <si>
    <t>Непрограмные расходы</t>
  </si>
  <si>
    <t>0500000000</t>
  </si>
  <si>
    <t>Основное мероприятие "Содержание и  ремонт автомобильных дорог  общего пользования местного значения"</t>
  </si>
  <si>
    <t>0500100000</t>
  </si>
  <si>
    <t>0900000000</t>
  </si>
  <si>
    <t>Основное мероприятие "Обеспечение условий по поддержке проектов местных инициатив граждан"</t>
  </si>
  <si>
    <t>0900100000</t>
  </si>
  <si>
    <t>0900101330</t>
  </si>
  <si>
    <t>Основное мероприятие "Обеспечение первичных мер   пожарной безопасности в границах населенных пунктов Пениковского поселения "</t>
  </si>
  <si>
    <t>Мероприятия по проведению работ по обеспечению первичных мер пожарной безопасности</t>
  </si>
  <si>
    <t>0800000000</t>
  </si>
  <si>
    <t>0800100000</t>
  </si>
  <si>
    <t>0800101290</t>
  </si>
  <si>
    <t>0800101300</t>
  </si>
  <si>
    <t>0900190880</t>
  </si>
  <si>
    <t>9900180110</t>
  </si>
  <si>
    <t xml:space="preserve">Ремонт автомобильных дорог общего пользования местного значения </t>
  </si>
  <si>
    <t>0500101220</t>
  </si>
  <si>
    <t>Основное мероприятие "Капитальный ремонт и  ремонт автомобильных дорог общего пользования местного значения, дворовых территорий многоквартирных домов и проездов к ним"</t>
  </si>
  <si>
    <t>0500200000</t>
  </si>
  <si>
    <t>0500270000</t>
  </si>
  <si>
    <t>0500270140</t>
  </si>
  <si>
    <t>0800200000</t>
  </si>
  <si>
    <t>Основное мероприятие " Проведение превентивных мероприятий в области гражданской обороны и чрезвычайных ситуаций"</t>
  </si>
  <si>
    <t>0800201310</t>
  </si>
  <si>
    <t>0800201320</t>
  </si>
  <si>
    <t>0500290140</t>
  </si>
  <si>
    <t xml:space="preserve">Основное мероприятие " Обслуживание и ремонт муниципального фонда Пениковского сельского поселения" </t>
  </si>
  <si>
    <t>0300000000</t>
  </si>
  <si>
    <t>0300100000</t>
  </si>
  <si>
    <t>0300101070</t>
  </si>
  <si>
    <t>0300101080</t>
  </si>
  <si>
    <t>0700000000</t>
  </si>
  <si>
    <t>0120100000</t>
  </si>
  <si>
    <t>0100000000</t>
  </si>
  <si>
    <t>Основное мероприятие "Развитие и совершенствование библиотеки Пениковского сельского поселения"</t>
  </si>
  <si>
    <t>0120100230</t>
  </si>
  <si>
    <t>0110000000</t>
  </si>
  <si>
    <t>0110101010</t>
  </si>
  <si>
    <t>0110101020</t>
  </si>
  <si>
    <t>0600000000</t>
  </si>
  <si>
    <t>0600100000</t>
  </si>
  <si>
    <t>Основное мероприятие "Предоставление доплат к пенсии лицам, замещавшим должности муниципальной службы"</t>
  </si>
  <si>
    <t>0600101240</t>
  </si>
  <si>
    <t>0600200000</t>
  </si>
  <si>
    <t>0600201250</t>
  </si>
  <si>
    <t>0600300000</t>
  </si>
  <si>
    <t>Основное мероприятие "Оказание мер социальной поддержки лицам, достигших возраста 70, 75, 80, 85, 90, 95 и 100 лет"</t>
  </si>
  <si>
    <t>0600301260</t>
  </si>
  <si>
    <t>0200000000</t>
  </si>
  <si>
    <t>Основное мероприятие "Обеспечение условий для развития на территории поселения физической культуры и массового спорта"</t>
  </si>
  <si>
    <t>0200100000</t>
  </si>
  <si>
    <t>0200101040</t>
  </si>
  <si>
    <t>0200101050</t>
  </si>
  <si>
    <t>0200200000</t>
  </si>
  <si>
    <t>Основное мероприятие "Обустройство и обслуживание открытой спортивной площадки в дер. Пеники</t>
  </si>
  <si>
    <t>0120000000</t>
  </si>
  <si>
    <t>на 2016 год</t>
  </si>
  <si>
    <t xml:space="preserve">Мероприятия по обеспечению начисления, сбора платы за соцнайм муниципального жилья </t>
  </si>
  <si>
    <t xml:space="preserve">Мероприятия в области жилищного хозяйства по обеспечению оплаты взносов на капитальный ремонт многоквартирных домов  </t>
  </si>
  <si>
    <t xml:space="preserve">Мероприятия по изготовлению сметной документации </t>
  </si>
  <si>
    <t xml:space="preserve">Проектирование и строительствоо  распределительного газопровода на территории поселения </t>
  </si>
  <si>
    <t xml:space="preserve">Мероприятия в области жилищно-коммунального хозяйства по оформлению безхозяйного имущества  </t>
  </si>
  <si>
    <t xml:space="preserve">Мероприятия по обеспечению  текущего ремонта и технического обслуживания газораспределительной сети </t>
  </si>
  <si>
    <t>Мероприятия по обеспечению  первичного пуска газа во вновь построенных  распределительных  газопроводах</t>
  </si>
  <si>
    <t>Основное мероприятие "Содержание и ремонт уличного освещения на территории Пениковского сельского поселения"</t>
  </si>
  <si>
    <t xml:space="preserve">Мероприятия по закупке материалов и инструментов для обслуживания линий уличного освещения </t>
  </si>
  <si>
    <t xml:space="preserve">Мероприятия по оплате электроэнергии уличного освещения </t>
  </si>
  <si>
    <t>Мероприятия по строительству новых эл.линий уличного освещения на территории Пениковского сельского поселения и постановке их на учет</t>
  </si>
  <si>
    <t xml:space="preserve">Мероприятия по очистке  от снега  дорог общего пользования местного значения </t>
  </si>
  <si>
    <t xml:space="preserve">Расходы на обеспечение деятельности казенных учреждений </t>
  </si>
  <si>
    <t xml:space="preserve">Мероприятияв области культуры по ремонту памятников (братских захоронений) </t>
  </si>
  <si>
    <t xml:space="preserve">Организация и проведение поселенческих культурно-массовых мероприятий и праздников </t>
  </si>
  <si>
    <t xml:space="preserve">Содержание художественного руководителя  </t>
  </si>
  <si>
    <t>Доплаты к пенсиям за муниципальный стаж муниципальным служащим, замещавшим должности муниципальной службы</t>
  </si>
  <si>
    <t xml:space="preserve">Обеспечение выплат  отдельным категориям граждан Пениковского сельского поселения по возмещению запрат за приобретенное твердое топливо </t>
  </si>
  <si>
    <t xml:space="preserve">Поздравление ветеранов с юбилейными датами </t>
  </si>
  <si>
    <t xml:space="preserve">Мероприятия по проведению спортивных мероприятий  </t>
  </si>
  <si>
    <t xml:space="preserve">Содержание спортивных инструкторов </t>
  </si>
  <si>
    <t xml:space="preserve">Мероприятия по обустройству и обслуживанию, содержание оборудования в надлежащем виде открытой спортивной площадки в дер.Пеники </t>
  </si>
  <si>
    <t xml:space="preserve">Осуществление отдельных государственных полномочий Ленинградской области </t>
  </si>
  <si>
    <t xml:space="preserve">Мероприятия по установке дорожных знаков </t>
  </si>
  <si>
    <t xml:space="preserve">Мероприятия в области градостроения и  землепользования </t>
  </si>
  <si>
    <t xml:space="preserve">Мероприятия в области культуры по оформлению памятников в муниципальную собственность </t>
  </si>
  <si>
    <t>Основное мероприятие "Предоставление мер социальной поддержки отдельным категориям граждан (ветеранам войны, ветеранам труда, инвалидам, пенсионерам)"</t>
  </si>
  <si>
    <t>Основное мероприятие " Организация газоснабжения на территории Пениковского сельского поселения"</t>
  </si>
  <si>
    <t>Проведение превентивных мероприятий в области пожарной безопасности</t>
  </si>
  <si>
    <t>0440300000</t>
  </si>
  <si>
    <t>0440301340</t>
  </si>
  <si>
    <t>Основное мероприятие " Обустройство мест массового отдыха населения на территории Пениковского сельского поселения"</t>
  </si>
  <si>
    <t xml:space="preserve">Мероприятия по обустройству территорий населенных пунктов детскими игровыми площадками, городками и уличными скамейками </t>
  </si>
  <si>
    <t xml:space="preserve">Мероприятия по изготовлению и экспертизе сметной документации </t>
  </si>
  <si>
    <t>0500101230</t>
  </si>
  <si>
    <t>Разработка схемы оганизации дорожного движения</t>
  </si>
  <si>
    <t xml:space="preserve">Мероприятия по проведению кадастровых работ для оформления земельных участков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</si>
  <si>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на части территорий муниципального образования Пениковское сельское поселение иных форм местного самоуправления на 2015 - 2017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</si>
  <si>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"Проведение превентивных мероприятий для повышения уровня обеспечения безопасности жизнедеятельности населения на территории муниципального образования Пениковское сельское поселение на 2015-2017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</si>
  <si>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автомобильных дорог в муниципальном образовании Пениковское сельское поселение на 2015-2017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</si>
  <si>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Пениковское сельское поселение на 2015-2017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</si>
  <si>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"Устойчивое развитие территории  муниципального образования Пениковское сельское поселение на 2015-2017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</si>
  <si>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2015-2017 годы"</t>
  </si>
  <si>
    <t>Подпрограмма "Организация уличного освещения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2015-2017 годы"</t>
  </si>
  <si>
    <t>Подпрограмма "Содержание автомобильных дорог в зимний период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2015-2017 годы"</t>
  </si>
  <si>
    <t>Подпрограмма "Организация сбора и вывоза мусорана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области"Благоустройство территорий и населенных пунктов муниципального образования Пениковское сельское поселение на 2015-2017 годы"</t>
  </si>
  <si>
    <t>Подпрограмма "Прочие мероприятия по благоустройству на территории муниципального образования Пениковское сльское поселение" муниципальной программы муниципального образования Пениковское сельское поселение "Благоустройство территорий и населенных пунктов муниципального образования Пениковское сельское поселение на 2015-2017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</si>
  <si>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Пениковское сельскон поселение на 2015-2017 годы"</t>
  </si>
  <si>
    <t>Подпрограмма "Создание условий для организации библиотечного обслуживания жителей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"Развитие культуры в муниципальном образовании Пениковское сельскон поселение на 2015-2017 годы"</t>
  </si>
  <si>
    <t>Подпрограмма "Создание условий для организации и проведения культурно-массовых мероприятий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"Развитие культуры в муниципальном образовании Пениковское сельское поселение на 2015-2017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</si>
  <si>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Пениковское сельское поселение на 2015-2017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</si>
  <si>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физической культуры и спорта в муниципальном образовании Пениковское сельское поселение на 2015-2017 годы"</t>
  </si>
  <si>
    <t xml:space="preserve">          (приложение 9)</t>
  </si>
  <si>
    <t>9900000210</t>
  </si>
  <si>
    <t>9900005000</t>
  </si>
  <si>
    <t>540</t>
  </si>
  <si>
    <t>9900005030</t>
  </si>
  <si>
    <t>Межбюджетные трансферты на передачу полномочий по осуществлению муниципального финансового контроля</t>
  </si>
  <si>
    <t>0430200000</t>
  </si>
  <si>
    <t>Основное мероприятие "Обустройство мусоросборных площадок на территории Пениковского сельского поселения"</t>
  </si>
  <si>
    <t>9900000200</t>
  </si>
  <si>
    <t>9900005010</t>
  </si>
  <si>
    <t>9900050000</t>
  </si>
  <si>
    <t>9900051180</t>
  </si>
  <si>
    <t xml:space="preserve">Мероприятия  по содействию развития на части территорий муниципального образования  иных форм местного самоуправления </t>
  </si>
  <si>
    <t>9900080000</t>
  </si>
  <si>
    <t>9900080010</t>
  </si>
  <si>
    <t>9900080110</t>
  </si>
  <si>
    <t>Мероприятия  на капитальный ремонт и ремонт автомобильных дорог общего пользования  местного значения</t>
  </si>
  <si>
    <t>9900080130</t>
  </si>
  <si>
    <t>9900080040</t>
  </si>
  <si>
    <t>9900080020</t>
  </si>
  <si>
    <t>9900080030</t>
  </si>
  <si>
    <t>9900080050</t>
  </si>
  <si>
    <t>9900080090</t>
  </si>
  <si>
    <t>9900080100</t>
  </si>
  <si>
    <t>9900080140</t>
  </si>
  <si>
    <t>9900080120</t>
  </si>
  <si>
    <t>9900080070</t>
  </si>
  <si>
    <t>9900080080</t>
  </si>
  <si>
    <t>0200201060</t>
  </si>
  <si>
    <t>0430201190</t>
  </si>
  <si>
    <t>9900070000</t>
  </si>
  <si>
    <t>9900071340</t>
  </si>
  <si>
    <t>610</t>
  </si>
  <si>
    <t>360</t>
  </si>
  <si>
    <t>0600301350</t>
  </si>
  <si>
    <t>Мероприятия по награждению знаками отличия жителей муниципального образования Пениковское сельское поселение за заслуги перед поселением</t>
  </si>
  <si>
    <t>0200103240</t>
  </si>
  <si>
    <t>Предоставление муниципальным бюджетным и автономным учреждениям субсидий на обустройство и обслуживание открытой спортивной площадки</t>
  </si>
  <si>
    <t>0200203240</t>
  </si>
  <si>
    <t>Предоставление муниципальным бюджетным и автономным учреждениям субсидий  для обеспечения условий  для  развития физической культуры и массового спорта .</t>
  </si>
  <si>
    <t>Предоставление муниципальным бюджетным и автономным учреждениям субсидий на развитие массового спорта</t>
  </si>
  <si>
    <t>0110101240</t>
  </si>
  <si>
    <t>Предоставление муниципальным бюджетным и автономным учреждениям субсидий на обеспечение деятельности домов культуры</t>
  </si>
  <si>
    <t xml:space="preserve">Предоставление муниципальным бюджетным и автономным учреждениям субсидий на обеспечение деятельности библиотек </t>
  </si>
  <si>
    <t>0120102240</t>
  </si>
  <si>
    <t xml:space="preserve">                     от 15.09.2016  № 35</t>
  </si>
</sst>
</file>

<file path=xl/styles.xml><?xml version="1.0" encoding="utf-8"?>
<styleSheet xmlns="http://schemas.openxmlformats.org/spreadsheetml/2006/main">
  <numFmts count="35">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0.0"/>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00"/>
    <numFmt numFmtId="187" formatCode="0.0"/>
    <numFmt numFmtId="188" formatCode="0000"/>
    <numFmt numFmtId="189" formatCode="0000000"/>
    <numFmt numFmtId="190" formatCode="000"/>
  </numFmts>
  <fonts count="48">
    <font>
      <sz val="10"/>
      <color indexed="8"/>
      <name val="Arial"/>
      <family val="0"/>
    </font>
    <font>
      <sz val="8"/>
      <name val="Arial"/>
      <family val="2"/>
    </font>
    <font>
      <sz val="10"/>
      <color indexed="8"/>
      <name val="Times New Roman"/>
      <family val="1"/>
    </font>
    <font>
      <sz val="12"/>
      <color indexed="8"/>
      <name val="Times New Roman"/>
      <family val="1"/>
    </font>
    <font>
      <b/>
      <sz val="12"/>
      <color indexed="8"/>
      <name val="Times New Roman"/>
      <family val="1"/>
    </font>
    <font>
      <b/>
      <i/>
      <sz val="12"/>
      <color indexed="8"/>
      <name val="Times New Roman"/>
      <family val="1"/>
    </font>
    <font>
      <i/>
      <sz val="12"/>
      <color indexed="8"/>
      <name val="Times New Roman"/>
      <family val="1"/>
    </font>
    <font>
      <sz val="12"/>
      <name val="Times New Roman"/>
      <family val="1"/>
    </font>
    <font>
      <u val="single"/>
      <sz val="10"/>
      <color indexed="12"/>
      <name val="Arial"/>
      <family val="2"/>
    </font>
    <font>
      <u val="single"/>
      <sz val="10"/>
      <color indexed="36"/>
      <name val="Arial"/>
      <family val="2"/>
    </font>
    <font>
      <sz val="14"/>
      <color indexed="8"/>
      <name val="Times New Roman"/>
      <family val="1"/>
    </font>
    <font>
      <sz val="14"/>
      <color indexed="8"/>
      <name val="Arial"/>
      <family val="2"/>
    </font>
    <font>
      <sz val="11"/>
      <color indexed="8"/>
      <name val="Times New Roman"/>
      <family val="1"/>
    </font>
    <font>
      <sz val="10"/>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medium"/>
    </border>
    <border>
      <left>
        <color indexed="63"/>
      </left>
      <right>
        <color indexed="63"/>
      </right>
      <top style="medium"/>
      <bottom style="medium"/>
    </border>
    <border>
      <left style="thin"/>
      <right style="medium"/>
      <top style="medium"/>
      <bottom style="medium"/>
    </border>
    <border>
      <left style="medium"/>
      <right>
        <color indexed="63"/>
      </right>
      <top style="medium"/>
      <bottom style="mediu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medium"/>
      <top>
        <color indexed="63"/>
      </top>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color indexed="63"/>
      </top>
      <bottom>
        <color indexed="63"/>
      </bottom>
    </border>
    <border>
      <left style="thin"/>
      <right style="thin"/>
      <top style="medium"/>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color indexed="63"/>
      </bottom>
    </border>
    <border>
      <left style="medium"/>
      <right style="thin"/>
      <top>
        <color indexed="63"/>
      </top>
      <bottom style="thin"/>
    </border>
    <border>
      <left style="medium"/>
      <right>
        <color indexed="63"/>
      </right>
      <top style="thin"/>
      <bottom style="thin"/>
    </border>
    <border>
      <left style="medium"/>
      <right>
        <color indexed="63"/>
      </right>
      <top>
        <color indexed="63"/>
      </top>
      <bottom style="thin"/>
    </border>
    <border>
      <left style="medium"/>
      <right style="thin"/>
      <top style="thin"/>
      <bottom style="thin"/>
    </border>
    <border>
      <left style="medium"/>
      <right>
        <color indexed="63"/>
      </right>
      <top style="thin"/>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style="thin"/>
      <right style="medium"/>
      <top>
        <color indexed="63"/>
      </top>
      <bottom>
        <color indexed="63"/>
      </bottom>
    </border>
    <border>
      <left>
        <color indexed="63"/>
      </left>
      <right style="thin"/>
      <top>
        <color indexed="63"/>
      </top>
      <bottom>
        <color indexed="63"/>
      </bottom>
    </border>
    <border>
      <left style="thin"/>
      <right style="thin"/>
      <top style="medium"/>
      <bottom>
        <color indexed="63"/>
      </bottom>
    </border>
    <border>
      <left style="medium"/>
      <right style="thin"/>
      <top style="thin"/>
      <bottom>
        <color indexed="63"/>
      </bottom>
    </border>
    <border>
      <left>
        <color indexed="63"/>
      </left>
      <right style="thin"/>
      <top style="thin"/>
      <bottom style="thin"/>
    </border>
    <border>
      <left>
        <color indexed="63"/>
      </left>
      <right style="medium"/>
      <top>
        <color indexed="63"/>
      </top>
      <bottom style="thin"/>
    </border>
    <border>
      <left style="thin"/>
      <right style="thin"/>
      <top style="thin"/>
      <bottom style="medium"/>
    </border>
    <border>
      <left>
        <color indexed="63"/>
      </left>
      <right style="medium"/>
      <top style="thin"/>
      <bottom style="thin"/>
    </border>
    <border>
      <left>
        <color indexed="63"/>
      </left>
      <right style="medium"/>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13" fillId="0" borderId="0">
      <alignment/>
      <protection/>
    </xf>
    <xf numFmtId="0" fontId="9"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7" fillId="32" borderId="0" applyNumberFormat="0" applyBorder="0" applyAlignment="0" applyProtection="0"/>
  </cellStyleXfs>
  <cellXfs count="150">
    <xf numFmtId="0" fontId="0" fillId="0" borderId="0" xfId="0" applyAlignment="1">
      <alignment/>
    </xf>
    <xf numFmtId="0" fontId="2" fillId="0" borderId="0" xfId="0" applyFont="1" applyFill="1" applyAlignment="1">
      <alignment horizontal="center"/>
    </xf>
    <xf numFmtId="0" fontId="2" fillId="0" borderId="0" xfId="0" applyFont="1" applyFill="1" applyAlignment="1">
      <alignment/>
    </xf>
    <xf numFmtId="181" fontId="2" fillId="0" borderId="0" xfId="0" applyNumberFormat="1" applyFont="1" applyFill="1" applyAlignment="1">
      <alignment horizontal="center"/>
    </xf>
    <xf numFmtId="0" fontId="2" fillId="0" borderId="10" xfId="0" applyFont="1" applyFill="1" applyBorder="1" applyAlignment="1">
      <alignment horizontal="center" wrapText="1"/>
    </xf>
    <xf numFmtId="0" fontId="2" fillId="0" borderId="10" xfId="0" applyFont="1" applyFill="1" applyBorder="1" applyAlignment="1">
      <alignment horizontal="center"/>
    </xf>
    <xf numFmtId="0" fontId="2" fillId="0" borderId="11" xfId="0" applyFont="1" applyFill="1" applyBorder="1" applyAlignment="1">
      <alignment horizontal="center"/>
    </xf>
    <xf numFmtId="3" fontId="2" fillId="0" borderId="12" xfId="0" applyNumberFormat="1" applyFont="1" applyFill="1" applyBorder="1" applyAlignment="1">
      <alignment horizontal="center"/>
    </xf>
    <xf numFmtId="181" fontId="2" fillId="0" borderId="12" xfId="0" applyNumberFormat="1" applyFont="1" applyFill="1" applyBorder="1" applyAlignment="1">
      <alignment horizontal="center" wrapText="1"/>
    </xf>
    <xf numFmtId="0" fontId="3" fillId="0" borderId="10" xfId="0" applyFont="1" applyFill="1" applyBorder="1" applyAlignment="1">
      <alignment horizontal="center"/>
    </xf>
    <xf numFmtId="0" fontId="3" fillId="0" borderId="11" xfId="0" applyFont="1" applyFill="1" applyBorder="1" applyAlignment="1">
      <alignment horizontal="center"/>
    </xf>
    <xf numFmtId="181" fontId="4" fillId="0" borderId="12" xfId="0" applyNumberFormat="1" applyFont="1" applyFill="1" applyBorder="1" applyAlignment="1">
      <alignment horizontal="center"/>
    </xf>
    <xf numFmtId="0" fontId="5" fillId="0" borderId="13" xfId="0" applyFont="1" applyFill="1" applyBorder="1" applyAlignment="1">
      <alignment wrapText="1"/>
    </xf>
    <xf numFmtId="0" fontId="5" fillId="0" borderId="10" xfId="0" applyFont="1" applyFill="1" applyBorder="1" applyAlignment="1">
      <alignment horizontal="center" wrapText="1"/>
    </xf>
    <xf numFmtId="181" fontId="5" fillId="0" borderId="12" xfId="0" applyNumberFormat="1" applyFont="1" applyFill="1" applyBorder="1" applyAlignment="1">
      <alignment horizontal="center" wrapText="1"/>
    </xf>
    <xf numFmtId="0" fontId="6" fillId="0" borderId="14" xfId="0" applyFont="1" applyFill="1" applyBorder="1" applyAlignment="1">
      <alignment horizontal="center" wrapText="1"/>
    </xf>
    <xf numFmtId="0" fontId="3" fillId="0" borderId="15" xfId="0" applyFont="1" applyFill="1" applyBorder="1" applyAlignment="1">
      <alignment horizontal="center" wrapText="1"/>
    </xf>
    <xf numFmtId="49" fontId="6" fillId="0" borderId="14" xfId="0" applyNumberFormat="1" applyFont="1" applyFill="1" applyBorder="1" applyAlignment="1">
      <alignment horizontal="center" wrapText="1"/>
    </xf>
    <xf numFmtId="49" fontId="6" fillId="0" borderId="16" xfId="0" applyNumberFormat="1" applyFont="1" applyFill="1" applyBorder="1" applyAlignment="1">
      <alignment horizontal="center" wrapText="1"/>
    </xf>
    <xf numFmtId="181" fontId="6" fillId="0" borderId="17" xfId="0" applyNumberFormat="1" applyFont="1" applyFill="1" applyBorder="1" applyAlignment="1">
      <alignment horizontal="center" wrapText="1"/>
    </xf>
    <xf numFmtId="181" fontId="3" fillId="0" borderId="18" xfId="0" applyNumberFormat="1" applyFont="1" applyFill="1" applyBorder="1" applyAlignment="1">
      <alignment horizontal="center" wrapText="1"/>
    </xf>
    <xf numFmtId="49" fontId="3" fillId="0" borderId="15" xfId="0" applyNumberFormat="1" applyFont="1" applyFill="1" applyBorder="1" applyAlignment="1">
      <alignment horizontal="center" wrapText="1"/>
    </xf>
    <xf numFmtId="0" fontId="3" fillId="0" borderId="19" xfId="0" applyFont="1" applyFill="1" applyBorder="1" applyAlignment="1">
      <alignment horizontal="center" wrapText="1"/>
    </xf>
    <xf numFmtId="49" fontId="3" fillId="0" borderId="19" xfId="0" applyNumberFormat="1" applyFont="1" applyFill="1" applyBorder="1" applyAlignment="1">
      <alignment horizontal="center" wrapText="1"/>
    </xf>
    <xf numFmtId="181" fontId="3" fillId="0" borderId="20" xfId="0" applyNumberFormat="1" applyFont="1" applyFill="1" applyBorder="1" applyAlignment="1">
      <alignment horizontal="center" wrapText="1"/>
    </xf>
    <xf numFmtId="0" fontId="5" fillId="0" borderId="21" xfId="0" applyFont="1" applyFill="1" applyBorder="1" applyAlignment="1">
      <alignment wrapText="1"/>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181" fontId="4" fillId="0" borderId="12" xfId="0" applyNumberFormat="1" applyFont="1" applyFill="1" applyBorder="1" applyAlignment="1">
      <alignment horizontal="center" wrapText="1"/>
    </xf>
    <xf numFmtId="0" fontId="3" fillId="0" borderId="14" xfId="0" applyFont="1" applyFill="1" applyBorder="1" applyAlignment="1">
      <alignment horizontal="center" wrapText="1"/>
    </xf>
    <xf numFmtId="0" fontId="3" fillId="0" borderId="22" xfId="0" applyFont="1" applyFill="1" applyBorder="1" applyAlignment="1">
      <alignment horizontal="center" wrapText="1"/>
    </xf>
    <xf numFmtId="49" fontId="5" fillId="0" borderId="10" xfId="0" applyNumberFormat="1" applyFont="1" applyFill="1" applyBorder="1" applyAlignment="1">
      <alignment horizontal="center" wrapText="1"/>
    </xf>
    <xf numFmtId="49" fontId="5" fillId="0" borderId="11" xfId="0" applyNumberFormat="1" applyFont="1" applyFill="1" applyBorder="1" applyAlignment="1">
      <alignment horizontal="center" wrapText="1"/>
    </xf>
    <xf numFmtId="0" fontId="6" fillId="0" borderId="23" xfId="0" applyFont="1" applyFill="1" applyBorder="1" applyAlignment="1">
      <alignment horizontal="center" wrapText="1"/>
    </xf>
    <xf numFmtId="49" fontId="6" fillId="0" borderId="23" xfId="0" applyNumberFormat="1" applyFont="1" applyFill="1" applyBorder="1" applyAlignment="1">
      <alignment horizontal="center" wrapText="1"/>
    </xf>
    <xf numFmtId="49" fontId="6" fillId="0" borderId="24" xfId="0" applyNumberFormat="1" applyFont="1" applyFill="1" applyBorder="1" applyAlignment="1">
      <alignment horizontal="center" wrapText="1"/>
    </xf>
    <xf numFmtId="49" fontId="3" fillId="0" borderId="25" xfId="0" applyNumberFormat="1" applyFont="1" applyFill="1" applyBorder="1" applyAlignment="1">
      <alignment horizontal="center" wrapText="1"/>
    </xf>
    <xf numFmtId="0" fontId="6" fillId="0" borderId="15" xfId="0" applyFont="1" applyFill="1" applyBorder="1" applyAlignment="1">
      <alignment horizontal="center" wrapText="1"/>
    </xf>
    <xf numFmtId="49" fontId="6" fillId="0" borderId="15" xfId="0" applyNumberFormat="1" applyFont="1" applyFill="1" applyBorder="1" applyAlignment="1">
      <alignment horizontal="center" wrapText="1"/>
    </xf>
    <xf numFmtId="49" fontId="6" fillId="0" borderId="25" xfId="0" applyNumberFormat="1" applyFont="1" applyFill="1" applyBorder="1" applyAlignment="1">
      <alignment horizontal="center" wrapText="1"/>
    </xf>
    <xf numFmtId="181" fontId="6" fillId="0" borderId="18" xfId="0" applyNumberFormat="1" applyFont="1" applyFill="1" applyBorder="1" applyAlignment="1">
      <alignment horizontal="center" wrapText="1"/>
    </xf>
    <xf numFmtId="49" fontId="3" fillId="0" borderId="26" xfId="0" applyNumberFormat="1" applyFont="1" applyFill="1" applyBorder="1" applyAlignment="1">
      <alignment horizontal="center" wrapText="1"/>
    </xf>
    <xf numFmtId="187" fontId="7" fillId="0" borderId="17" xfId="61" applyNumberFormat="1" applyFont="1" applyFill="1" applyBorder="1" applyAlignment="1">
      <alignment horizontal="center" wrapText="1"/>
    </xf>
    <xf numFmtId="49" fontId="5" fillId="0" borderId="21" xfId="0" applyNumberFormat="1" applyFont="1" applyFill="1" applyBorder="1" applyAlignment="1">
      <alignment horizontal="center" wrapText="1"/>
    </xf>
    <xf numFmtId="0" fontId="3" fillId="0" borderId="0" xfId="0" applyFont="1" applyFill="1" applyAlignment="1">
      <alignment horizontal="left"/>
    </xf>
    <xf numFmtId="0" fontId="3" fillId="0" borderId="10" xfId="0" applyFont="1" applyFill="1" applyBorder="1" applyAlignment="1">
      <alignment horizontal="center" wrapText="1"/>
    </xf>
    <xf numFmtId="0" fontId="7" fillId="0" borderId="14" xfId="0" applyFont="1" applyFill="1" applyBorder="1" applyAlignment="1">
      <alignment horizontal="center" wrapText="1" shrinkToFit="1"/>
    </xf>
    <xf numFmtId="0" fontId="4" fillId="0" borderId="13" xfId="0" applyFont="1" applyFill="1" applyBorder="1" applyAlignment="1">
      <alignment horizontal="left"/>
    </xf>
    <xf numFmtId="0" fontId="4" fillId="0" borderId="13" xfId="0" applyFont="1" applyFill="1" applyBorder="1" applyAlignment="1">
      <alignment horizontal="center" wrapText="1"/>
    </xf>
    <xf numFmtId="0" fontId="6" fillId="0" borderId="27" xfId="0" applyFont="1" applyFill="1" applyBorder="1" applyAlignment="1">
      <alignment horizontal="left" wrapText="1"/>
    </xf>
    <xf numFmtId="0" fontId="3" fillId="0" borderId="28" xfId="0" applyFont="1" applyFill="1" applyBorder="1" applyAlignment="1">
      <alignment wrapText="1"/>
    </xf>
    <xf numFmtId="0" fontId="6" fillId="0" borderId="29" xfId="0" applyFont="1" applyFill="1" applyBorder="1" applyAlignment="1">
      <alignment wrapText="1"/>
    </xf>
    <xf numFmtId="0" fontId="6" fillId="0" borderId="27" xfId="0" applyFont="1" applyFill="1" applyBorder="1" applyAlignment="1">
      <alignment wrapText="1"/>
    </xf>
    <xf numFmtId="0" fontId="3" fillId="0" borderId="30" xfId="0" applyFont="1" applyFill="1" applyBorder="1" applyAlignment="1">
      <alignment wrapText="1"/>
    </xf>
    <xf numFmtId="0" fontId="3" fillId="0" borderId="29" xfId="0" applyFont="1" applyFill="1" applyBorder="1" applyAlignment="1">
      <alignment wrapText="1"/>
    </xf>
    <xf numFmtId="0" fontId="6" fillId="0" borderId="28" xfId="0" applyFont="1" applyFill="1" applyBorder="1" applyAlignment="1">
      <alignment wrapText="1"/>
    </xf>
    <xf numFmtId="0" fontId="3" fillId="0" borderId="31" xfId="0" applyFont="1" applyFill="1" applyBorder="1" applyAlignment="1">
      <alignment wrapText="1"/>
    </xf>
    <xf numFmtId="0" fontId="6" fillId="0" borderId="30" xfId="0" applyFont="1" applyFill="1" applyBorder="1" applyAlignment="1">
      <alignment wrapText="1"/>
    </xf>
    <xf numFmtId="0" fontId="7" fillId="0" borderId="31" xfId="0" applyFont="1" applyFill="1" applyBorder="1" applyAlignment="1">
      <alignment horizontal="left" wrapText="1" shrinkToFit="1"/>
    </xf>
    <xf numFmtId="187" fontId="7" fillId="0" borderId="18" xfId="61" applyNumberFormat="1" applyFont="1" applyFill="1" applyBorder="1" applyAlignment="1">
      <alignment horizontal="center" wrapText="1"/>
    </xf>
    <xf numFmtId="0" fontId="2" fillId="0" borderId="13" xfId="0" applyFont="1" applyFill="1" applyBorder="1" applyAlignment="1">
      <alignment horizontal="center"/>
    </xf>
    <xf numFmtId="49" fontId="3" fillId="0" borderId="14" xfId="0" applyNumberFormat="1" applyFont="1" applyFill="1" applyBorder="1" applyAlignment="1">
      <alignment horizontal="center" wrapText="1"/>
    </xf>
    <xf numFmtId="49" fontId="3" fillId="0" borderId="16" xfId="0" applyNumberFormat="1" applyFont="1" applyFill="1" applyBorder="1" applyAlignment="1">
      <alignment horizontal="center" wrapText="1"/>
    </xf>
    <xf numFmtId="181" fontId="3" fillId="0" borderId="17" xfId="0" applyNumberFormat="1" applyFont="1" applyFill="1" applyBorder="1" applyAlignment="1">
      <alignment horizontal="center" wrapText="1"/>
    </xf>
    <xf numFmtId="0" fontId="5" fillId="0" borderId="32" xfId="0" applyFont="1" applyFill="1" applyBorder="1" applyAlignment="1">
      <alignment wrapText="1"/>
    </xf>
    <xf numFmtId="0" fontId="5" fillId="0" borderId="33" xfId="0" applyFont="1" applyFill="1" applyBorder="1" applyAlignment="1">
      <alignment horizontal="center" wrapText="1"/>
    </xf>
    <xf numFmtId="49" fontId="5" fillId="0" borderId="33" xfId="0" applyNumberFormat="1" applyFont="1" applyFill="1" applyBorder="1" applyAlignment="1">
      <alignment horizontal="center" wrapText="1"/>
    </xf>
    <xf numFmtId="49" fontId="5" fillId="0" borderId="34" xfId="0" applyNumberFormat="1" applyFont="1" applyFill="1" applyBorder="1" applyAlignment="1">
      <alignment horizontal="center" wrapText="1"/>
    </xf>
    <xf numFmtId="181" fontId="5" fillId="0" borderId="35" xfId="0" applyNumberFormat="1" applyFont="1" applyFill="1" applyBorder="1" applyAlignment="1">
      <alignment horizontal="center" wrapText="1"/>
    </xf>
    <xf numFmtId="0" fontId="7" fillId="0" borderId="22" xfId="0" applyFont="1" applyFill="1" applyBorder="1" applyAlignment="1">
      <alignment horizontal="center" wrapText="1" shrinkToFit="1"/>
    </xf>
    <xf numFmtId="49" fontId="3" fillId="0" borderId="0" xfId="0" applyNumberFormat="1" applyFont="1" applyFill="1" applyBorder="1" applyAlignment="1">
      <alignment horizontal="center" wrapText="1"/>
    </xf>
    <xf numFmtId="49" fontId="3" fillId="0" borderId="22" xfId="0" applyNumberFormat="1" applyFont="1" applyFill="1" applyBorder="1" applyAlignment="1">
      <alignment horizontal="center" wrapText="1"/>
    </xf>
    <xf numFmtId="181" fontId="3" fillId="0" borderId="36" xfId="0" applyNumberFormat="1" applyFont="1" applyFill="1" applyBorder="1" applyAlignment="1">
      <alignment horizontal="center" wrapText="1"/>
    </xf>
    <xf numFmtId="49" fontId="7" fillId="0" borderId="14" xfId="0" applyNumberFormat="1" applyFont="1" applyFill="1" applyBorder="1" applyAlignment="1">
      <alignment horizontal="center" wrapText="1"/>
    </xf>
    <xf numFmtId="49" fontId="7" fillId="0" borderId="22" xfId="0" applyNumberFormat="1" applyFont="1" applyFill="1" applyBorder="1" applyAlignment="1">
      <alignment horizontal="center" wrapText="1"/>
    </xf>
    <xf numFmtId="0" fontId="7" fillId="0" borderId="15" xfId="0" applyFont="1" applyFill="1" applyBorder="1" applyAlignment="1">
      <alignment horizontal="center" wrapText="1" shrinkToFit="1"/>
    </xf>
    <xf numFmtId="49" fontId="7" fillId="0" borderId="15" xfId="0" applyNumberFormat="1" applyFont="1" applyFill="1" applyBorder="1" applyAlignment="1">
      <alignment horizontal="center" wrapText="1"/>
    </xf>
    <xf numFmtId="0" fontId="3" fillId="0" borderId="28" xfId="0" applyFont="1" applyFill="1" applyBorder="1" applyAlignment="1">
      <alignment horizontal="left" wrapText="1"/>
    </xf>
    <xf numFmtId="49" fontId="4" fillId="0" borderId="10" xfId="0" applyNumberFormat="1" applyFont="1" applyFill="1" applyBorder="1" applyAlignment="1">
      <alignment horizontal="center"/>
    </xf>
    <xf numFmtId="49" fontId="4" fillId="0" borderId="11" xfId="0" applyNumberFormat="1" applyFont="1" applyFill="1" applyBorder="1" applyAlignment="1">
      <alignment horizontal="center"/>
    </xf>
    <xf numFmtId="49" fontId="7" fillId="0" borderId="16" xfId="0" applyNumberFormat="1" applyFont="1" applyFill="1" applyBorder="1" applyAlignment="1">
      <alignment horizontal="center" wrapText="1"/>
    </xf>
    <xf numFmtId="49" fontId="7" fillId="0" borderId="25" xfId="0" applyNumberFormat="1" applyFont="1" applyFill="1" applyBorder="1" applyAlignment="1">
      <alignment horizontal="center" wrapText="1"/>
    </xf>
    <xf numFmtId="49" fontId="7" fillId="0" borderId="0" xfId="0" applyNumberFormat="1" applyFont="1" applyFill="1" applyBorder="1" applyAlignment="1">
      <alignment horizontal="center" wrapText="1"/>
    </xf>
    <xf numFmtId="0" fontId="11" fillId="0" borderId="0" xfId="0" applyFont="1" applyAlignment="1">
      <alignment horizontal="center"/>
    </xf>
    <xf numFmtId="0" fontId="10" fillId="0" borderId="0" xfId="0" applyFont="1" applyFill="1" applyAlignment="1">
      <alignment horizontal="center"/>
    </xf>
    <xf numFmtId="187" fontId="7" fillId="0" borderId="36" xfId="61" applyNumberFormat="1" applyFont="1" applyFill="1" applyBorder="1" applyAlignment="1">
      <alignment horizontal="center" wrapText="1"/>
    </xf>
    <xf numFmtId="0" fontId="3" fillId="0" borderId="0" xfId="0" applyFont="1" applyFill="1" applyBorder="1" applyAlignment="1">
      <alignment wrapText="1"/>
    </xf>
    <xf numFmtId="0" fontId="3" fillId="0" borderId="0" xfId="0" applyFont="1" applyFill="1" applyBorder="1" applyAlignment="1">
      <alignment horizontal="center" wrapText="1"/>
    </xf>
    <xf numFmtId="187" fontId="7" fillId="0" borderId="0" xfId="61" applyNumberFormat="1" applyFont="1" applyFill="1" applyBorder="1" applyAlignment="1">
      <alignment horizontal="center" wrapText="1"/>
    </xf>
    <xf numFmtId="49" fontId="7" fillId="0" borderId="37" xfId="0" applyNumberFormat="1" applyFont="1" applyFill="1" applyBorder="1" applyAlignment="1">
      <alignment horizontal="center" wrapText="1"/>
    </xf>
    <xf numFmtId="0" fontId="11" fillId="0" borderId="0" xfId="0" applyFont="1" applyAlignment="1">
      <alignment horizontal="center"/>
    </xf>
    <xf numFmtId="0" fontId="0" fillId="0" borderId="0" xfId="0" applyFont="1" applyAlignment="1">
      <alignment horizontal="center"/>
    </xf>
    <xf numFmtId="0" fontId="6" fillId="0" borderId="13" xfId="0" applyFont="1" applyFill="1" applyBorder="1" applyAlignment="1">
      <alignment wrapText="1"/>
    </xf>
    <xf numFmtId="0" fontId="6" fillId="0" borderId="10" xfId="0" applyFont="1" applyFill="1" applyBorder="1" applyAlignment="1">
      <alignment horizontal="center" wrapText="1"/>
    </xf>
    <xf numFmtId="49" fontId="6" fillId="0" borderId="10" xfId="0" applyNumberFormat="1" applyFont="1" applyFill="1" applyBorder="1" applyAlignment="1">
      <alignment horizontal="center" wrapText="1"/>
    </xf>
    <xf numFmtId="49" fontId="6" fillId="0" borderId="11" xfId="0" applyNumberFormat="1" applyFont="1" applyFill="1" applyBorder="1" applyAlignment="1">
      <alignment horizontal="center" wrapText="1"/>
    </xf>
    <xf numFmtId="49" fontId="7" fillId="0" borderId="19" xfId="0" applyNumberFormat="1" applyFont="1" applyFill="1" applyBorder="1" applyAlignment="1">
      <alignment horizontal="center" wrapText="1"/>
    </xf>
    <xf numFmtId="187" fontId="7" fillId="0" borderId="12" xfId="61" applyNumberFormat="1" applyFont="1" applyFill="1" applyBorder="1" applyAlignment="1">
      <alignment horizontal="center" wrapText="1"/>
    </xf>
    <xf numFmtId="49" fontId="4" fillId="0" borderId="11" xfId="0" applyNumberFormat="1" applyFont="1" applyFill="1" applyBorder="1" applyAlignment="1">
      <alignment horizontal="center" wrapText="1"/>
    </xf>
    <xf numFmtId="49" fontId="4" fillId="0" borderId="38" xfId="0" applyNumberFormat="1" applyFont="1" applyFill="1" applyBorder="1" applyAlignment="1">
      <alignment horizontal="center" wrapText="1"/>
    </xf>
    <xf numFmtId="0" fontId="3" fillId="0" borderId="30" xfId="53" applyFont="1" applyFill="1" applyBorder="1" applyAlignment="1">
      <alignment horizontal="left" wrapText="1" shrinkToFit="1"/>
      <protection/>
    </xf>
    <xf numFmtId="0" fontId="3" fillId="0" borderId="39" xfId="53" applyFont="1" applyFill="1" applyBorder="1" applyAlignment="1">
      <alignment horizontal="left" wrapText="1" shrinkToFit="1"/>
      <protection/>
    </xf>
    <xf numFmtId="0" fontId="7" fillId="0" borderId="30" xfId="0" applyFont="1" applyFill="1" applyBorder="1" applyAlignment="1">
      <alignment horizontal="left" wrapText="1" shrinkToFit="1"/>
    </xf>
    <xf numFmtId="2" fontId="3" fillId="0" borderId="30" xfId="53" applyNumberFormat="1" applyFont="1" applyFill="1" applyBorder="1" applyAlignment="1">
      <alignment horizontal="left" wrapText="1" shrinkToFit="1"/>
      <protection/>
    </xf>
    <xf numFmtId="0" fontId="7" fillId="0" borderId="30" xfId="0" applyFont="1" applyBorder="1" applyAlignment="1">
      <alignment wrapText="1"/>
    </xf>
    <xf numFmtId="0" fontId="7" fillId="0" borderId="39" xfId="0" applyFont="1" applyFill="1" applyBorder="1" applyAlignment="1">
      <alignment horizontal="left" wrapText="1" shrinkToFit="1"/>
    </xf>
    <xf numFmtId="49" fontId="3" fillId="0" borderId="40" xfId="0" applyNumberFormat="1" applyFont="1" applyFill="1" applyBorder="1" applyAlignment="1">
      <alignment horizontal="center" wrapText="1"/>
    </xf>
    <xf numFmtId="2" fontId="12" fillId="0" borderId="15" xfId="53" applyNumberFormat="1" applyFont="1" applyFill="1" applyBorder="1" applyAlignment="1">
      <alignment horizontal="left" wrapText="1" shrinkToFit="1"/>
      <protection/>
    </xf>
    <xf numFmtId="0" fontId="3" fillId="0" borderId="30" xfId="0" applyFont="1" applyFill="1" applyBorder="1" applyAlignment="1">
      <alignment horizontal="left" wrapText="1"/>
    </xf>
    <xf numFmtId="49" fontId="7" fillId="0" borderId="23" xfId="0" applyNumberFormat="1" applyFont="1" applyFill="1" applyBorder="1" applyAlignment="1">
      <alignment horizontal="center" wrapText="1"/>
    </xf>
    <xf numFmtId="0" fontId="3" fillId="0" borderId="15" xfId="53" applyFont="1" applyFill="1" applyBorder="1" applyAlignment="1">
      <alignment horizontal="left" wrapText="1" shrinkToFit="1"/>
      <protection/>
    </xf>
    <xf numFmtId="2" fontId="3" fillId="0" borderId="15" xfId="53" applyNumberFormat="1" applyFont="1" applyFill="1" applyBorder="1" applyAlignment="1">
      <alignment horizontal="left" wrapText="1" shrinkToFit="1"/>
      <protection/>
    </xf>
    <xf numFmtId="0" fontId="7" fillId="0" borderId="19" xfId="0" applyFont="1" applyBorder="1" applyAlignment="1">
      <alignment wrapText="1"/>
    </xf>
    <xf numFmtId="0" fontId="4" fillId="0" borderId="21" xfId="0" applyFont="1" applyFill="1" applyBorder="1" applyAlignment="1">
      <alignment wrapText="1"/>
    </xf>
    <xf numFmtId="0" fontId="7" fillId="0" borderId="15" xfId="0" applyFont="1" applyBorder="1" applyAlignment="1">
      <alignment wrapText="1"/>
    </xf>
    <xf numFmtId="2" fontId="7" fillId="0" borderId="15" xfId="0" applyNumberFormat="1" applyFont="1" applyFill="1" applyBorder="1" applyAlignment="1">
      <alignment horizontal="left" wrapText="1"/>
    </xf>
    <xf numFmtId="0" fontId="3" fillId="0" borderId="15" xfId="0" applyFont="1" applyFill="1" applyBorder="1" applyAlignment="1">
      <alignment wrapText="1"/>
    </xf>
    <xf numFmtId="2" fontId="3" fillId="0" borderId="25" xfId="53" applyNumberFormat="1" applyFont="1" applyFill="1" applyBorder="1" applyAlignment="1">
      <alignment horizontal="left" wrapText="1" shrinkToFit="1"/>
      <protection/>
    </xf>
    <xf numFmtId="187" fontId="7" fillId="0" borderId="15" xfId="61" applyNumberFormat="1" applyFont="1" applyFill="1" applyBorder="1" applyAlignment="1">
      <alignment horizontal="center" wrapText="1"/>
    </xf>
    <xf numFmtId="181" fontId="3" fillId="0" borderId="15" xfId="0" applyNumberFormat="1" applyFont="1" applyFill="1" applyBorder="1" applyAlignment="1">
      <alignment horizontal="center" wrapText="1"/>
    </xf>
    <xf numFmtId="0" fontId="7" fillId="0" borderId="15" xfId="0" applyFont="1" applyBorder="1" applyAlignment="1">
      <alignment horizontal="justify" vertical="top" wrapText="1"/>
    </xf>
    <xf numFmtId="2" fontId="3" fillId="0" borderId="40" xfId="53" applyNumberFormat="1" applyFont="1" applyFill="1" applyBorder="1" applyAlignment="1">
      <alignment horizontal="left" wrapText="1" shrinkToFit="1"/>
      <protection/>
    </xf>
    <xf numFmtId="2" fontId="3" fillId="0" borderId="15" xfId="53" applyNumberFormat="1" applyFont="1" applyFill="1" applyBorder="1" applyAlignment="1">
      <alignment horizontal="left" vertical="center" wrapText="1" shrinkToFit="1"/>
      <protection/>
    </xf>
    <xf numFmtId="2" fontId="3" fillId="0" borderId="30" xfId="0" applyNumberFormat="1" applyFont="1" applyFill="1" applyBorder="1" applyAlignment="1">
      <alignment wrapText="1"/>
    </xf>
    <xf numFmtId="181" fontId="3" fillId="0" borderId="41" xfId="0" applyNumberFormat="1" applyFont="1" applyFill="1" applyBorder="1" applyAlignment="1">
      <alignment horizontal="center" wrapText="1"/>
    </xf>
    <xf numFmtId="49" fontId="3" fillId="0" borderId="42" xfId="0" applyNumberFormat="1" applyFont="1" applyFill="1" applyBorder="1" applyAlignment="1">
      <alignment horizontal="center" wrapText="1"/>
    </xf>
    <xf numFmtId="187" fontId="3" fillId="0" borderId="43" xfId="53" applyNumberFormat="1" applyFont="1" applyFill="1" applyBorder="1" applyAlignment="1">
      <alignment horizontal="center"/>
      <protection/>
    </xf>
    <xf numFmtId="181" fontId="3" fillId="0" borderId="43" xfId="0" applyNumberFormat="1" applyFont="1" applyFill="1" applyBorder="1" applyAlignment="1">
      <alignment horizontal="center" wrapText="1"/>
    </xf>
    <xf numFmtId="181" fontId="3" fillId="0" borderId="44" xfId="0" applyNumberFormat="1" applyFont="1" applyFill="1" applyBorder="1" applyAlignment="1">
      <alignment horizontal="center" wrapText="1"/>
    </xf>
    <xf numFmtId="49" fontId="7" fillId="0" borderId="42" xfId="0" applyNumberFormat="1" applyFont="1" applyFill="1" applyBorder="1" applyAlignment="1">
      <alignment horizontal="center" wrapText="1"/>
    </xf>
    <xf numFmtId="187" fontId="7" fillId="0" borderId="43" xfId="61" applyNumberFormat="1" applyFont="1" applyFill="1" applyBorder="1" applyAlignment="1">
      <alignment horizontal="center" wrapText="1"/>
    </xf>
    <xf numFmtId="187" fontId="3" fillId="0" borderId="40" xfId="53" applyNumberFormat="1" applyFont="1" applyFill="1" applyBorder="1" applyAlignment="1">
      <alignment horizontal="center"/>
      <protection/>
    </xf>
    <xf numFmtId="187" fontId="3" fillId="0" borderId="15" xfId="53" applyNumberFormat="1" applyFont="1" applyFill="1" applyBorder="1" applyAlignment="1">
      <alignment horizontal="center"/>
      <protection/>
    </xf>
    <xf numFmtId="187" fontId="3" fillId="0" borderId="45" xfId="53" applyNumberFormat="1" applyFont="1" applyFill="1" applyBorder="1" applyAlignment="1">
      <alignment horizontal="center"/>
      <protection/>
    </xf>
    <xf numFmtId="187" fontId="3" fillId="0" borderId="46" xfId="53" applyNumberFormat="1" applyFont="1" applyFill="1" applyBorder="1" applyAlignment="1">
      <alignment horizontal="center"/>
      <protection/>
    </xf>
    <xf numFmtId="187" fontId="3" fillId="0" borderId="19" xfId="53" applyNumberFormat="1" applyFont="1" applyFill="1" applyBorder="1" applyAlignment="1">
      <alignment horizontal="center"/>
      <protection/>
    </xf>
    <xf numFmtId="187" fontId="3" fillId="0" borderId="41" xfId="53" applyNumberFormat="1" applyFont="1" applyFill="1" applyBorder="1" applyAlignment="1">
      <alignment horizontal="center"/>
      <protection/>
    </xf>
    <xf numFmtId="187" fontId="3" fillId="0" borderId="44" xfId="53" applyNumberFormat="1" applyFont="1" applyFill="1" applyBorder="1" applyAlignment="1">
      <alignment horizontal="center"/>
      <protection/>
    </xf>
    <xf numFmtId="187" fontId="3" fillId="0" borderId="47" xfId="53" applyNumberFormat="1" applyFont="1" applyFill="1" applyBorder="1" applyAlignment="1">
      <alignment horizontal="center"/>
      <protection/>
    </xf>
    <xf numFmtId="181" fontId="3" fillId="0" borderId="48" xfId="0" applyNumberFormat="1" applyFont="1" applyFill="1" applyBorder="1" applyAlignment="1">
      <alignment horizontal="center" wrapText="1"/>
    </xf>
    <xf numFmtId="0" fontId="7" fillId="0" borderId="49" xfId="0" applyFont="1" applyFill="1" applyBorder="1" applyAlignment="1">
      <alignment horizontal="left" wrapText="1" shrinkToFit="1"/>
    </xf>
    <xf numFmtId="49" fontId="7" fillId="0" borderId="33" xfId="0" applyNumberFormat="1" applyFont="1" applyFill="1" applyBorder="1" applyAlignment="1">
      <alignment horizontal="center" wrapText="1"/>
    </xf>
    <xf numFmtId="0" fontId="0" fillId="0" borderId="0" xfId="0" applyFill="1" applyAlignment="1">
      <alignment/>
    </xf>
    <xf numFmtId="0" fontId="3" fillId="0" borderId="0" xfId="0" applyFont="1" applyFill="1" applyAlignment="1">
      <alignment horizontal="center"/>
    </xf>
    <xf numFmtId="0" fontId="3" fillId="0" borderId="0" xfId="0" applyFont="1" applyAlignment="1">
      <alignment horizontal="center"/>
    </xf>
    <xf numFmtId="0" fontId="3" fillId="0" borderId="0" xfId="0" applyFont="1" applyFill="1" applyAlignment="1">
      <alignment horizontal="left"/>
    </xf>
    <xf numFmtId="0" fontId="3" fillId="0" borderId="0" xfId="0" applyFont="1" applyAlignment="1">
      <alignment horizontal="left"/>
    </xf>
    <xf numFmtId="181" fontId="3" fillId="0" borderId="0" xfId="0" applyNumberFormat="1" applyFont="1" applyFill="1" applyAlignment="1">
      <alignment horizontal="left"/>
    </xf>
    <xf numFmtId="0" fontId="10" fillId="0" borderId="0" xfId="0" applyFont="1" applyFill="1" applyAlignment="1">
      <alignment horizontal="center"/>
    </xf>
    <xf numFmtId="0" fontId="11" fillId="0" borderId="0" xfId="0" applyFont="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ИзмПрил 3-4-2006-н"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70"/>
  <sheetViews>
    <sheetView tabSelected="1" view="pageBreakPreview" zoomScale="82" zoomScaleNormal="75" zoomScaleSheetLayoutView="82" zoomScalePageLayoutView="0" workbookViewId="0" topLeftCell="A1">
      <selection activeCell="D4" sqref="D4:G4"/>
    </sheetView>
  </sheetViews>
  <sheetFormatPr defaultColWidth="9.140625" defaultRowHeight="12.75"/>
  <cols>
    <col min="1" max="1" width="71.421875" style="0" customWidth="1"/>
    <col min="2" max="2" width="6.421875" style="0" customWidth="1"/>
    <col min="3" max="3" width="6.28125" style="0" customWidth="1"/>
    <col min="4" max="4" width="6.7109375" style="0" customWidth="1"/>
    <col min="5" max="5" width="12.00390625" style="0" customWidth="1"/>
    <col min="6" max="6" width="8.00390625" style="0" customWidth="1"/>
    <col min="7" max="7" width="14.7109375" style="0" customWidth="1"/>
  </cols>
  <sheetData>
    <row r="1" spans="1:7" ht="15.75">
      <c r="A1" s="2"/>
      <c r="B1" s="2"/>
      <c r="C1" s="1"/>
      <c r="D1" s="143" t="s">
        <v>66</v>
      </c>
      <c r="E1" s="144"/>
      <c r="F1" s="144"/>
      <c r="G1" s="144"/>
    </row>
    <row r="2" spans="1:7" ht="15.75">
      <c r="A2" s="2"/>
      <c r="B2" s="2"/>
      <c r="C2" s="1"/>
      <c r="D2" s="145" t="s">
        <v>92</v>
      </c>
      <c r="E2" s="146"/>
      <c r="F2" s="146"/>
      <c r="G2" s="146"/>
    </row>
    <row r="3" spans="1:7" ht="15.75">
      <c r="A3" s="2"/>
      <c r="B3" s="2"/>
      <c r="C3" s="1"/>
      <c r="D3" s="145" t="s">
        <v>65</v>
      </c>
      <c r="E3" s="146"/>
      <c r="F3" s="146"/>
      <c r="G3" s="146"/>
    </row>
    <row r="4" spans="1:7" ht="15.75">
      <c r="A4" s="2"/>
      <c r="B4" s="2"/>
      <c r="C4" s="1"/>
      <c r="D4" s="145" t="s">
        <v>286</v>
      </c>
      <c r="E4" s="145"/>
      <c r="F4" s="145"/>
      <c r="G4" s="147"/>
    </row>
    <row r="5" spans="1:7" ht="15.75">
      <c r="A5" s="2"/>
      <c r="B5" s="2"/>
      <c r="C5" s="1"/>
      <c r="D5" s="44"/>
      <c r="E5" s="147" t="s">
        <v>241</v>
      </c>
      <c r="F5" s="146"/>
      <c r="G5" s="146"/>
    </row>
    <row r="6" spans="1:7" ht="12.75">
      <c r="A6" s="2"/>
      <c r="B6" s="2"/>
      <c r="C6" s="1"/>
      <c r="D6" s="1"/>
      <c r="E6" s="1"/>
      <c r="F6" s="1"/>
      <c r="G6" s="3"/>
    </row>
    <row r="7" spans="1:7" ht="12.75">
      <c r="A7" s="2"/>
      <c r="B7" s="2"/>
      <c r="C7" s="1"/>
      <c r="D7" s="1"/>
      <c r="E7" s="1"/>
      <c r="F7" s="1"/>
      <c r="G7" s="3"/>
    </row>
    <row r="8" spans="1:7" ht="18.75">
      <c r="A8" s="148" t="s">
        <v>114</v>
      </c>
      <c r="B8" s="148"/>
      <c r="C8" s="148"/>
      <c r="D8" s="148"/>
      <c r="E8" s="148"/>
      <c r="F8" s="148"/>
      <c r="G8" s="148"/>
    </row>
    <row r="9" spans="1:7" ht="18.75">
      <c r="A9" s="148" t="s">
        <v>91</v>
      </c>
      <c r="B9" s="148"/>
      <c r="C9" s="148"/>
      <c r="D9" s="148"/>
      <c r="E9" s="148"/>
      <c r="F9" s="148"/>
      <c r="G9" s="148"/>
    </row>
    <row r="10" spans="1:7" ht="18.75">
      <c r="A10" s="148" t="s">
        <v>90</v>
      </c>
      <c r="B10" s="148"/>
      <c r="C10" s="148"/>
      <c r="D10" s="148"/>
      <c r="E10" s="148"/>
      <c r="F10" s="148"/>
      <c r="G10" s="148"/>
    </row>
    <row r="11" spans="1:7" ht="18.75">
      <c r="A11" s="148" t="s">
        <v>188</v>
      </c>
      <c r="B11" s="149"/>
      <c r="C11" s="149"/>
      <c r="D11" s="149"/>
      <c r="E11" s="149"/>
      <c r="F11" s="149"/>
      <c r="G11" s="149"/>
    </row>
    <row r="12" spans="1:7" ht="18.75">
      <c r="A12" s="84"/>
      <c r="B12" s="83"/>
      <c r="C12" s="83"/>
      <c r="D12" s="91"/>
      <c r="E12" s="90"/>
      <c r="F12" s="83"/>
      <c r="G12" s="83"/>
    </row>
    <row r="13" spans="1:7" ht="13.5" thickBot="1">
      <c r="A13" s="2"/>
      <c r="B13" s="2"/>
      <c r="C13" s="1"/>
      <c r="D13" s="1"/>
      <c r="E13" s="1"/>
      <c r="F13" s="1"/>
      <c r="G13" s="3"/>
    </row>
    <row r="14" spans="1:7" ht="26.25" customHeight="1" thickBot="1">
      <c r="A14" s="60" t="s">
        <v>50</v>
      </c>
      <c r="B14" s="4" t="s">
        <v>115</v>
      </c>
      <c r="C14" s="5" t="s">
        <v>52</v>
      </c>
      <c r="D14" s="6" t="s">
        <v>53</v>
      </c>
      <c r="E14" s="5" t="s">
        <v>51</v>
      </c>
      <c r="F14" s="6" t="s">
        <v>54</v>
      </c>
      <c r="G14" s="8" t="s">
        <v>75</v>
      </c>
    </row>
    <row r="15" spans="1:7" ht="13.5" customHeight="1" thickBot="1">
      <c r="A15" s="60">
        <v>1</v>
      </c>
      <c r="B15" s="4">
        <v>2</v>
      </c>
      <c r="C15" s="5">
        <v>3</v>
      </c>
      <c r="D15" s="6">
        <v>4</v>
      </c>
      <c r="E15" s="5">
        <v>5</v>
      </c>
      <c r="F15" s="6">
        <v>6</v>
      </c>
      <c r="G15" s="7">
        <v>7</v>
      </c>
    </row>
    <row r="16" spans="1:7" ht="19.5" customHeight="1" thickBot="1">
      <c r="A16" s="47" t="s">
        <v>67</v>
      </c>
      <c r="B16" s="45"/>
      <c r="C16" s="9"/>
      <c r="D16" s="10"/>
      <c r="E16" s="9"/>
      <c r="F16" s="10"/>
      <c r="G16" s="11">
        <f>G17</f>
        <v>55157.00000000001</v>
      </c>
    </row>
    <row r="17" spans="1:7" ht="32.25" customHeight="1" thickBot="1">
      <c r="A17" s="48" t="s">
        <v>88</v>
      </c>
      <c r="B17" s="26">
        <v>902</v>
      </c>
      <c r="C17" s="78"/>
      <c r="D17" s="79"/>
      <c r="E17" s="78"/>
      <c r="F17" s="79"/>
      <c r="G17" s="11">
        <f>G18+G52+G60+G84+G115+G204+G232+G247</f>
        <v>55157.00000000001</v>
      </c>
    </row>
    <row r="18" spans="1:7" ht="21" customHeight="1" thickBot="1">
      <c r="A18" s="12" t="s">
        <v>60</v>
      </c>
      <c r="B18" s="13">
        <v>902</v>
      </c>
      <c r="C18" s="31" t="s">
        <v>78</v>
      </c>
      <c r="D18" s="32" t="s">
        <v>84</v>
      </c>
      <c r="E18" s="31" t="s">
        <v>59</v>
      </c>
      <c r="F18" s="32" t="s">
        <v>59</v>
      </c>
      <c r="G18" s="14">
        <f>G19+G29+G42</f>
        <v>14408.8</v>
      </c>
    </row>
    <row r="19" spans="1:7" ht="31.5" customHeight="1">
      <c r="A19" s="49" t="s">
        <v>117</v>
      </c>
      <c r="B19" s="29">
        <v>902</v>
      </c>
      <c r="C19" s="61" t="s">
        <v>78</v>
      </c>
      <c r="D19" s="61" t="s">
        <v>93</v>
      </c>
      <c r="E19" s="61"/>
      <c r="F19" s="61"/>
      <c r="G19" s="63">
        <f>G20</f>
        <v>1055.3</v>
      </c>
    </row>
    <row r="20" spans="1:7" ht="31.5" customHeight="1">
      <c r="A20" s="77" t="s">
        <v>99</v>
      </c>
      <c r="B20" s="29">
        <v>902</v>
      </c>
      <c r="C20" s="61" t="s">
        <v>78</v>
      </c>
      <c r="D20" s="61" t="s">
        <v>93</v>
      </c>
      <c r="E20" s="61" t="s">
        <v>129</v>
      </c>
      <c r="F20" s="61"/>
      <c r="G20" s="63">
        <f>G21</f>
        <v>1055.3</v>
      </c>
    </row>
    <row r="21" spans="1:7" ht="32.25" customHeight="1">
      <c r="A21" s="102" t="s">
        <v>111</v>
      </c>
      <c r="B21" s="16">
        <v>902</v>
      </c>
      <c r="C21" s="21" t="s">
        <v>78</v>
      </c>
      <c r="D21" s="21" t="s">
        <v>93</v>
      </c>
      <c r="E21" s="21" t="s">
        <v>130</v>
      </c>
      <c r="F21" s="21"/>
      <c r="G21" s="20">
        <f>G22+G26</f>
        <v>1055.3</v>
      </c>
    </row>
    <row r="22" spans="1:7" ht="32.25" customHeight="1">
      <c r="A22" s="50" t="s">
        <v>79</v>
      </c>
      <c r="B22" s="16">
        <v>902</v>
      </c>
      <c r="C22" s="21" t="s">
        <v>78</v>
      </c>
      <c r="D22" s="21" t="s">
        <v>93</v>
      </c>
      <c r="E22" s="21" t="s">
        <v>242</v>
      </c>
      <c r="F22" s="21"/>
      <c r="G22" s="20">
        <f>G23+G24+G25</f>
        <v>1044.3</v>
      </c>
    </row>
    <row r="23" spans="1:7" ht="29.25" customHeight="1">
      <c r="A23" s="54" t="s">
        <v>122</v>
      </c>
      <c r="B23" s="29">
        <v>902</v>
      </c>
      <c r="C23" s="61" t="s">
        <v>78</v>
      </c>
      <c r="D23" s="62" t="s">
        <v>93</v>
      </c>
      <c r="E23" s="61" t="s">
        <v>242</v>
      </c>
      <c r="F23" s="21" t="s">
        <v>106</v>
      </c>
      <c r="G23" s="126">
        <v>672.2</v>
      </c>
    </row>
    <row r="24" spans="1:7" ht="33.75" customHeight="1">
      <c r="A24" s="100" t="s">
        <v>123</v>
      </c>
      <c r="B24" s="29">
        <v>902</v>
      </c>
      <c r="C24" s="61" t="s">
        <v>78</v>
      </c>
      <c r="D24" s="62" t="s">
        <v>93</v>
      </c>
      <c r="E24" s="61" t="s">
        <v>242</v>
      </c>
      <c r="F24" s="61" t="s">
        <v>105</v>
      </c>
      <c r="G24" s="126">
        <f>310+62</f>
        <v>372</v>
      </c>
    </row>
    <row r="25" spans="1:7" ht="18" customHeight="1">
      <c r="A25" s="54" t="s">
        <v>126</v>
      </c>
      <c r="B25" s="29">
        <v>902</v>
      </c>
      <c r="C25" s="61" t="s">
        <v>78</v>
      </c>
      <c r="D25" s="62" t="s">
        <v>93</v>
      </c>
      <c r="E25" s="61" t="s">
        <v>242</v>
      </c>
      <c r="F25" s="61" t="s">
        <v>107</v>
      </c>
      <c r="G25" s="126">
        <v>0.1</v>
      </c>
    </row>
    <row r="26" spans="1:7" ht="20.25" customHeight="1">
      <c r="A26" s="54" t="s">
        <v>112</v>
      </c>
      <c r="B26" s="29">
        <v>902</v>
      </c>
      <c r="C26" s="61" t="s">
        <v>78</v>
      </c>
      <c r="D26" s="62" t="s">
        <v>93</v>
      </c>
      <c r="E26" s="61" t="s">
        <v>243</v>
      </c>
      <c r="F26" s="21"/>
      <c r="G26" s="136">
        <f>G27</f>
        <v>11</v>
      </c>
    </row>
    <row r="27" spans="1:7" ht="34.5" customHeight="1">
      <c r="A27" s="111" t="s">
        <v>246</v>
      </c>
      <c r="B27" s="29">
        <v>902</v>
      </c>
      <c r="C27" s="61" t="s">
        <v>78</v>
      </c>
      <c r="D27" s="62" t="s">
        <v>93</v>
      </c>
      <c r="E27" s="61" t="s">
        <v>245</v>
      </c>
      <c r="F27" s="61"/>
      <c r="G27" s="136">
        <f>G28</f>
        <v>11</v>
      </c>
    </row>
    <row r="28" spans="1:7" ht="18" customHeight="1">
      <c r="A28" s="110" t="s">
        <v>109</v>
      </c>
      <c r="B28" s="29">
        <v>902</v>
      </c>
      <c r="C28" s="61" t="s">
        <v>78</v>
      </c>
      <c r="D28" s="62" t="s">
        <v>93</v>
      </c>
      <c r="E28" s="61" t="s">
        <v>245</v>
      </c>
      <c r="F28" s="61" t="s">
        <v>244</v>
      </c>
      <c r="G28" s="136">
        <v>11</v>
      </c>
    </row>
    <row r="29" spans="1:7" ht="46.5" customHeight="1">
      <c r="A29" s="51" t="s">
        <v>98</v>
      </c>
      <c r="B29" s="29">
        <v>902</v>
      </c>
      <c r="C29" s="61" t="s">
        <v>78</v>
      </c>
      <c r="D29" s="62" t="s">
        <v>94</v>
      </c>
      <c r="E29" s="61" t="s">
        <v>59</v>
      </c>
      <c r="F29" s="62" t="s">
        <v>59</v>
      </c>
      <c r="G29" s="63">
        <f>G30</f>
        <v>13205.1</v>
      </c>
    </row>
    <row r="30" spans="1:7" ht="33" customHeight="1">
      <c r="A30" s="77" t="s">
        <v>99</v>
      </c>
      <c r="B30" s="29">
        <v>902</v>
      </c>
      <c r="C30" s="61" t="s">
        <v>78</v>
      </c>
      <c r="D30" s="62" t="s">
        <v>94</v>
      </c>
      <c r="E30" s="61" t="s">
        <v>129</v>
      </c>
      <c r="F30" s="62"/>
      <c r="G30" s="63">
        <f>G31</f>
        <v>13205.1</v>
      </c>
    </row>
    <row r="31" spans="1:7" ht="35.25" customHeight="1">
      <c r="A31" s="102" t="s">
        <v>111</v>
      </c>
      <c r="B31" s="16">
        <v>902</v>
      </c>
      <c r="C31" s="21" t="s">
        <v>78</v>
      </c>
      <c r="D31" s="36" t="s">
        <v>94</v>
      </c>
      <c r="E31" s="21" t="s">
        <v>130</v>
      </c>
      <c r="F31" s="36"/>
      <c r="G31" s="20">
        <f>G32</f>
        <v>13205.1</v>
      </c>
    </row>
    <row r="32" spans="1:7" ht="24" customHeight="1">
      <c r="A32" s="110" t="s">
        <v>131</v>
      </c>
      <c r="B32" s="16">
        <v>902</v>
      </c>
      <c r="C32" s="21" t="s">
        <v>78</v>
      </c>
      <c r="D32" s="36" t="s">
        <v>94</v>
      </c>
      <c r="E32" s="21" t="s">
        <v>130</v>
      </c>
      <c r="F32" s="36"/>
      <c r="G32" s="20">
        <f>G33+G35+G39</f>
        <v>13205.1</v>
      </c>
    </row>
    <row r="33" spans="1:7" ht="35.25" customHeight="1">
      <c r="A33" s="77" t="s">
        <v>100</v>
      </c>
      <c r="B33" s="16">
        <v>902</v>
      </c>
      <c r="C33" s="21" t="s">
        <v>78</v>
      </c>
      <c r="D33" s="36" t="s">
        <v>94</v>
      </c>
      <c r="E33" s="21" t="s">
        <v>249</v>
      </c>
      <c r="F33" s="36"/>
      <c r="G33" s="20">
        <f>G34</f>
        <v>1250.8</v>
      </c>
    </row>
    <row r="34" spans="1:7" ht="35.25" customHeight="1">
      <c r="A34" s="54" t="s">
        <v>122</v>
      </c>
      <c r="B34" s="16">
        <v>902</v>
      </c>
      <c r="C34" s="21" t="s">
        <v>78</v>
      </c>
      <c r="D34" s="36" t="s">
        <v>94</v>
      </c>
      <c r="E34" s="21" t="s">
        <v>249</v>
      </c>
      <c r="F34" s="21" t="s">
        <v>106</v>
      </c>
      <c r="G34" s="131">
        <v>1250.8</v>
      </c>
    </row>
    <row r="35" spans="1:7" ht="30.75" customHeight="1">
      <c r="A35" s="50" t="s">
        <v>79</v>
      </c>
      <c r="B35" s="16">
        <v>902</v>
      </c>
      <c r="C35" s="21" t="s">
        <v>78</v>
      </c>
      <c r="D35" s="36" t="s">
        <v>94</v>
      </c>
      <c r="E35" s="21" t="s">
        <v>242</v>
      </c>
      <c r="F35" s="36"/>
      <c r="G35" s="20">
        <f>SUM(G36:G38)</f>
        <v>11893.800000000001</v>
      </c>
    </row>
    <row r="36" spans="1:7" ht="31.5" customHeight="1">
      <c r="A36" s="54" t="s">
        <v>122</v>
      </c>
      <c r="B36" s="16">
        <v>902</v>
      </c>
      <c r="C36" s="21" t="s">
        <v>78</v>
      </c>
      <c r="D36" s="36" t="s">
        <v>94</v>
      </c>
      <c r="E36" s="21" t="s">
        <v>242</v>
      </c>
      <c r="F36" s="21" t="s">
        <v>106</v>
      </c>
      <c r="G36" s="126">
        <v>7452</v>
      </c>
    </row>
    <row r="37" spans="1:7" ht="33" customHeight="1">
      <c r="A37" s="100" t="s">
        <v>123</v>
      </c>
      <c r="B37" s="16">
        <v>902</v>
      </c>
      <c r="C37" s="21" t="s">
        <v>78</v>
      </c>
      <c r="D37" s="36" t="s">
        <v>94</v>
      </c>
      <c r="E37" s="21" t="s">
        <v>242</v>
      </c>
      <c r="F37" s="21" t="s">
        <v>105</v>
      </c>
      <c r="G37" s="126">
        <f>1548.1+2427+338+11+42</f>
        <v>4366.1</v>
      </c>
    </row>
    <row r="38" spans="1:7" ht="20.25" customHeight="1">
      <c r="A38" s="54" t="s">
        <v>126</v>
      </c>
      <c r="B38" s="16">
        <v>902</v>
      </c>
      <c r="C38" s="21" t="s">
        <v>78</v>
      </c>
      <c r="D38" s="36" t="s">
        <v>94</v>
      </c>
      <c r="E38" s="21" t="s">
        <v>242</v>
      </c>
      <c r="F38" s="21" t="s">
        <v>107</v>
      </c>
      <c r="G38" s="126">
        <f>25.6+50.1</f>
        <v>75.7</v>
      </c>
    </row>
    <row r="39" spans="1:7" ht="21" customHeight="1">
      <c r="A39" s="54" t="s">
        <v>112</v>
      </c>
      <c r="B39" s="22">
        <v>902</v>
      </c>
      <c r="C39" s="23" t="s">
        <v>78</v>
      </c>
      <c r="D39" s="41" t="s">
        <v>94</v>
      </c>
      <c r="E39" s="21" t="s">
        <v>243</v>
      </c>
      <c r="F39" s="41"/>
      <c r="G39" s="24">
        <f>G40</f>
        <v>60.5</v>
      </c>
    </row>
    <row r="40" spans="1:7" ht="33" customHeight="1">
      <c r="A40" s="54" t="s">
        <v>108</v>
      </c>
      <c r="B40" s="22">
        <v>902</v>
      </c>
      <c r="C40" s="23" t="s">
        <v>78</v>
      </c>
      <c r="D40" s="41" t="s">
        <v>94</v>
      </c>
      <c r="E40" s="21" t="s">
        <v>250</v>
      </c>
      <c r="F40" s="41"/>
      <c r="G40" s="24">
        <f>G41</f>
        <v>60.5</v>
      </c>
    </row>
    <row r="41" spans="1:7" ht="19.5" customHeight="1">
      <c r="A41" s="54" t="s">
        <v>109</v>
      </c>
      <c r="B41" s="22">
        <v>902</v>
      </c>
      <c r="C41" s="23" t="s">
        <v>78</v>
      </c>
      <c r="D41" s="41" t="s">
        <v>94</v>
      </c>
      <c r="E41" s="21" t="s">
        <v>250</v>
      </c>
      <c r="F41" s="21">
        <v>540</v>
      </c>
      <c r="G41" s="126">
        <f>59+1.5</f>
        <v>60.5</v>
      </c>
    </row>
    <row r="42" spans="1:7" ht="23.25" customHeight="1">
      <c r="A42" s="53" t="s">
        <v>121</v>
      </c>
      <c r="B42" s="22">
        <v>902</v>
      </c>
      <c r="C42" s="23" t="s">
        <v>78</v>
      </c>
      <c r="D42" s="41" t="s">
        <v>119</v>
      </c>
      <c r="E42" s="23"/>
      <c r="F42" s="41"/>
      <c r="G42" s="24">
        <f>G47+G43</f>
        <v>148.4</v>
      </c>
    </row>
    <row r="43" spans="1:7" ht="85.5" customHeight="1">
      <c r="A43" s="104" t="s">
        <v>226</v>
      </c>
      <c r="B43" s="16">
        <v>902</v>
      </c>
      <c r="C43" s="21" t="s">
        <v>78</v>
      </c>
      <c r="D43" s="21" t="s">
        <v>119</v>
      </c>
      <c r="E43" s="21" t="s">
        <v>135</v>
      </c>
      <c r="F43" s="21"/>
      <c r="G43" s="20">
        <f>G44</f>
        <v>147.4</v>
      </c>
    </row>
    <row r="44" spans="1:7" ht="35.25" customHeight="1">
      <c r="A44" s="112" t="s">
        <v>136</v>
      </c>
      <c r="B44" s="16">
        <v>902</v>
      </c>
      <c r="C44" s="21" t="s">
        <v>78</v>
      </c>
      <c r="D44" s="21" t="s">
        <v>119</v>
      </c>
      <c r="E44" s="21" t="s">
        <v>137</v>
      </c>
      <c r="F44" s="21"/>
      <c r="G44" s="20">
        <f>G45</f>
        <v>147.4</v>
      </c>
    </row>
    <row r="45" spans="1:7" ht="38.25" customHeight="1">
      <c r="A45" s="120" t="s">
        <v>9</v>
      </c>
      <c r="B45" s="16">
        <v>902</v>
      </c>
      <c r="C45" s="21" t="s">
        <v>78</v>
      </c>
      <c r="D45" s="21" t="s">
        <v>119</v>
      </c>
      <c r="E45" s="21" t="s">
        <v>138</v>
      </c>
      <c r="F45" s="21"/>
      <c r="G45" s="20">
        <f>G46</f>
        <v>147.4</v>
      </c>
    </row>
    <row r="46" spans="1:7" ht="31.5" customHeight="1">
      <c r="A46" s="101" t="s">
        <v>123</v>
      </c>
      <c r="B46" s="16">
        <v>902</v>
      </c>
      <c r="C46" s="21" t="s">
        <v>78</v>
      </c>
      <c r="D46" s="36" t="s">
        <v>119</v>
      </c>
      <c r="E46" s="21" t="s">
        <v>138</v>
      </c>
      <c r="F46" s="21" t="s">
        <v>105</v>
      </c>
      <c r="G46" s="126">
        <v>147.4</v>
      </c>
    </row>
    <row r="47" spans="1:7" ht="31.5" customHeight="1">
      <c r="A47" s="77" t="s">
        <v>99</v>
      </c>
      <c r="B47" s="16">
        <v>902</v>
      </c>
      <c r="C47" s="21" t="s">
        <v>78</v>
      </c>
      <c r="D47" s="21" t="s">
        <v>119</v>
      </c>
      <c r="E47" s="21" t="s">
        <v>129</v>
      </c>
      <c r="F47" s="21"/>
      <c r="G47" s="119">
        <f>G48</f>
        <v>1</v>
      </c>
    </row>
    <row r="48" spans="1:7" ht="31.5" customHeight="1">
      <c r="A48" s="102" t="s">
        <v>111</v>
      </c>
      <c r="B48" s="16">
        <v>902</v>
      </c>
      <c r="C48" s="21" t="s">
        <v>78</v>
      </c>
      <c r="D48" s="21" t="s">
        <v>119</v>
      </c>
      <c r="E48" s="21" t="s">
        <v>130</v>
      </c>
      <c r="F48" s="21"/>
      <c r="G48" s="119">
        <f>G49</f>
        <v>1</v>
      </c>
    </row>
    <row r="49" spans="1:7" ht="51.75" customHeight="1">
      <c r="A49" s="53" t="s">
        <v>118</v>
      </c>
      <c r="B49" s="22">
        <v>902</v>
      </c>
      <c r="C49" s="23" t="s">
        <v>78</v>
      </c>
      <c r="D49" s="41" t="s">
        <v>119</v>
      </c>
      <c r="E49" s="21" t="s">
        <v>271</v>
      </c>
      <c r="F49" s="41"/>
      <c r="G49" s="20">
        <f>G50</f>
        <v>1</v>
      </c>
    </row>
    <row r="50" spans="1:7" ht="47.25" customHeight="1">
      <c r="A50" s="54" t="s">
        <v>101</v>
      </c>
      <c r="B50" s="22">
        <v>902</v>
      </c>
      <c r="C50" s="23" t="s">
        <v>78</v>
      </c>
      <c r="D50" s="41" t="s">
        <v>119</v>
      </c>
      <c r="E50" s="21" t="s">
        <v>272</v>
      </c>
      <c r="F50" s="41"/>
      <c r="G50" s="20">
        <f>G51</f>
        <v>1</v>
      </c>
    </row>
    <row r="51" spans="1:7" ht="31.5" customHeight="1" thickBot="1">
      <c r="A51" s="100" t="s">
        <v>123</v>
      </c>
      <c r="B51" s="22">
        <v>902</v>
      </c>
      <c r="C51" s="23" t="s">
        <v>78</v>
      </c>
      <c r="D51" s="41" t="s">
        <v>119</v>
      </c>
      <c r="E51" s="23" t="s">
        <v>272</v>
      </c>
      <c r="F51" s="41" t="s">
        <v>105</v>
      </c>
      <c r="G51" s="72">
        <v>1</v>
      </c>
    </row>
    <row r="52" spans="1:7" ht="23.25" customHeight="1" thickBot="1">
      <c r="A52" s="113" t="s">
        <v>71</v>
      </c>
      <c r="B52" s="26">
        <v>902</v>
      </c>
      <c r="C52" s="99" t="s">
        <v>87</v>
      </c>
      <c r="D52" s="99" t="s">
        <v>84</v>
      </c>
      <c r="E52" s="27"/>
      <c r="F52" s="27"/>
      <c r="G52" s="28">
        <f aca="true" t="shared" si="0" ref="G52:G57">G53</f>
        <v>223.20000000000002</v>
      </c>
    </row>
    <row r="53" spans="1:7" ht="15.75" customHeight="1">
      <c r="A53" s="52" t="s">
        <v>72</v>
      </c>
      <c r="B53" s="15">
        <v>902</v>
      </c>
      <c r="C53" s="38" t="s">
        <v>87</v>
      </c>
      <c r="D53" s="38" t="s">
        <v>93</v>
      </c>
      <c r="E53" s="17"/>
      <c r="F53" s="17"/>
      <c r="G53" s="19">
        <f t="shared" si="0"/>
        <v>223.20000000000002</v>
      </c>
    </row>
    <row r="54" spans="1:7" ht="31.5" customHeight="1">
      <c r="A54" s="77" t="s">
        <v>99</v>
      </c>
      <c r="B54" s="30">
        <v>902</v>
      </c>
      <c r="C54" s="21" t="s">
        <v>87</v>
      </c>
      <c r="D54" s="21" t="s">
        <v>93</v>
      </c>
      <c r="E54" s="71" t="s">
        <v>129</v>
      </c>
      <c r="F54" s="71"/>
      <c r="G54" s="72">
        <f t="shared" si="0"/>
        <v>223.20000000000002</v>
      </c>
    </row>
    <row r="55" spans="1:7" ht="32.25" customHeight="1">
      <c r="A55" s="102" t="s">
        <v>111</v>
      </c>
      <c r="B55" s="22">
        <v>902</v>
      </c>
      <c r="C55" s="21" t="s">
        <v>87</v>
      </c>
      <c r="D55" s="21" t="s">
        <v>93</v>
      </c>
      <c r="E55" s="23" t="s">
        <v>130</v>
      </c>
      <c r="F55" s="23"/>
      <c r="G55" s="24">
        <f>G56</f>
        <v>223.20000000000002</v>
      </c>
    </row>
    <row r="56" spans="1:7" ht="43.5" customHeight="1">
      <c r="A56" s="77" t="s">
        <v>113</v>
      </c>
      <c r="B56" s="22">
        <v>902</v>
      </c>
      <c r="C56" s="71" t="s">
        <v>87</v>
      </c>
      <c r="D56" s="71" t="s">
        <v>93</v>
      </c>
      <c r="E56" s="23" t="s">
        <v>251</v>
      </c>
      <c r="F56" s="23"/>
      <c r="G56" s="24">
        <f>G58+G59</f>
        <v>223.20000000000002</v>
      </c>
    </row>
    <row r="57" spans="1:7" ht="31.5" customHeight="1">
      <c r="A57" s="53" t="s">
        <v>97</v>
      </c>
      <c r="B57" s="16">
        <v>902</v>
      </c>
      <c r="C57" s="21" t="s">
        <v>87</v>
      </c>
      <c r="D57" s="21" t="s">
        <v>93</v>
      </c>
      <c r="E57" s="21" t="s">
        <v>252</v>
      </c>
      <c r="F57" s="21"/>
      <c r="G57" s="20">
        <f t="shared" si="0"/>
        <v>195.3</v>
      </c>
    </row>
    <row r="58" spans="1:7" ht="33" customHeight="1">
      <c r="A58" s="54" t="s">
        <v>122</v>
      </c>
      <c r="B58" s="16">
        <v>902</v>
      </c>
      <c r="C58" s="21" t="s">
        <v>87</v>
      </c>
      <c r="D58" s="21" t="s">
        <v>93</v>
      </c>
      <c r="E58" s="21" t="s">
        <v>252</v>
      </c>
      <c r="F58" s="21" t="s">
        <v>106</v>
      </c>
      <c r="G58" s="126">
        <v>195.3</v>
      </c>
    </row>
    <row r="59" spans="1:7" ht="33" customHeight="1" thickBot="1">
      <c r="A59" s="100" t="s">
        <v>123</v>
      </c>
      <c r="B59" s="16">
        <v>902</v>
      </c>
      <c r="C59" s="21" t="s">
        <v>87</v>
      </c>
      <c r="D59" s="21" t="s">
        <v>93</v>
      </c>
      <c r="E59" s="21" t="s">
        <v>252</v>
      </c>
      <c r="F59" s="125" t="s">
        <v>105</v>
      </c>
      <c r="G59" s="126">
        <v>27.9</v>
      </c>
    </row>
    <row r="60" spans="1:7" ht="23.25" customHeight="1" thickBot="1">
      <c r="A60" s="113" t="s">
        <v>73</v>
      </c>
      <c r="B60" s="26">
        <v>902</v>
      </c>
      <c r="C60" s="27" t="s">
        <v>93</v>
      </c>
      <c r="D60" s="27" t="s">
        <v>84</v>
      </c>
      <c r="E60" s="27"/>
      <c r="F60" s="27"/>
      <c r="G60" s="28">
        <f>G61</f>
        <v>757</v>
      </c>
    </row>
    <row r="61" spans="1:7" ht="34.5" customHeight="1">
      <c r="A61" s="52" t="s">
        <v>74</v>
      </c>
      <c r="B61" s="15">
        <v>902</v>
      </c>
      <c r="C61" s="17" t="s">
        <v>93</v>
      </c>
      <c r="D61" s="17" t="s">
        <v>96</v>
      </c>
      <c r="E61" s="17"/>
      <c r="F61" s="17"/>
      <c r="G61" s="19">
        <f>G62+G73+G77</f>
        <v>757</v>
      </c>
    </row>
    <row r="62" spans="1:7" ht="108.75" customHeight="1">
      <c r="A62" s="54" t="s">
        <v>227</v>
      </c>
      <c r="B62" s="29">
        <v>902</v>
      </c>
      <c r="C62" s="61" t="s">
        <v>93</v>
      </c>
      <c r="D62" s="61" t="s">
        <v>96</v>
      </c>
      <c r="E62" s="61" t="s">
        <v>141</v>
      </c>
      <c r="F62" s="61"/>
      <c r="G62" s="63">
        <f>G63+G68</f>
        <v>522</v>
      </c>
    </row>
    <row r="63" spans="1:7" ht="43.5" customHeight="1">
      <c r="A63" s="114" t="s">
        <v>139</v>
      </c>
      <c r="B63" s="29">
        <v>902</v>
      </c>
      <c r="C63" s="61" t="s">
        <v>93</v>
      </c>
      <c r="D63" s="61" t="s">
        <v>96</v>
      </c>
      <c r="E63" s="61" t="s">
        <v>142</v>
      </c>
      <c r="F63" s="61"/>
      <c r="G63" s="63">
        <f>G64+G66</f>
        <v>460</v>
      </c>
    </row>
    <row r="64" spans="1:7" ht="39" customHeight="1">
      <c r="A64" s="114" t="s">
        <v>140</v>
      </c>
      <c r="B64" s="29">
        <v>902</v>
      </c>
      <c r="C64" s="61" t="s">
        <v>93</v>
      </c>
      <c r="D64" s="61" t="s">
        <v>96</v>
      </c>
      <c r="E64" s="61" t="s">
        <v>143</v>
      </c>
      <c r="F64" s="61"/>
      <c r="G64" s="63">
        <f>G65</f>
        <v>400</v>
      </c>
    </row>
    <row r="65" spans="1:7" ht="34.5" customHeight="1">
      <c r="A65" s="100" t="s">
        <v>123</v>
      </c>
      <c r="B65" s="16">
        <v>902</v>
      </c>
      <c r="C65" s="21" t="s">
        <v>93</v>
      </c>
      <c r="D65" s="21" t="s">
        <v>96</v>
      </c>
      <c r="E65" s="21" t="s">
        <v>143</v>
      </c>
      <c r="F65" s="21" t="s">
        <v>105</v>
      </c>
      <c r="G65" s="126">
        <v>400</v>
      </c>
    </row>
    <row r="66" spans="1:7" ht="44.25" customHeight="1">
      <c r="A66" s="114" t="s">
        <v>217</v>
      </c>
      <c r="B66" s="29">
        <v>902</v>
      </c>
      <c r="C66" s="61" t="s">
        <v>93</v>
      </c>
      <c r="D66" s="61" t="s">
        <v>96</v>
      </c>
      <c r="E66" s="61" t="s">
        <v>144</v>
      </c>
      <c r="F66" s="61"/>
      <c r="G66" s="124">
        <f>G67</f>
        <v>60</v>
      </c>
    </row>
    <row r="67" spans="1:7" ht="32.25" customHeight="1">
      <c r="A67" s="100" t="s">
        <v>123</v>
      </c>
      <c r="B67" s="29">
        <v>902</v>
      </c>
      <c r="C67" s="61" t="s">
        <v>93</v>
      </c>
      <c r="D67" s="61" t="s">
        <v>96</v>
      </c>
      <c r="E67" s="61" t="s">
        <v>144</v>
      </c>
      <c r="F67" s="61" t="s">
        <v>105</v>
      </c>
      <c r="G67" s="126">
        <v>60</v>
      </c>
    </row>
    <row r="68" spans="1:7" ht="32.25" customHeight="1">
      <c r="A68" s="114" t="s">
        <v>154</v>
      </c>
      <c r="B68" s="29">
        <v>902</v>
      </c>
      <c r="C68" s="61" t="s">
        <v>93</v>
      </c>
      <c r="D68" s="61" t="s">
        <v>96</v>
      </c>
      <c r="E68" s="61" t="s">
        <v>153</v>
      </c>
      <c r="F68" s="61"/>
      <c r="G68" s="124">
        <f>G69+G71</f>
        <v>62</v>
      </c>
    </row>
    <row r="69" spans="1:7" ht="41.25" customHeight="1">
      <c r="A69" s="114" t="s">
        <v>10</v>
      </c>
      <c r="B69" s="29">
        <v>902</v>
      </c>
      <c r="C69" s="61" t="s">
        <v>93</v>
      </c>
      <c r="D69" s="61" t="s">
        <v>96</v>
      </c>
      <c r="E69" s="61" t="s">
        <v>155</v>
      </c>
      <c r="F69" s="61"/>
      <c r="G69" s="124">
        <f>G70</f>
        <v>57</v>
      </c>
    </row>
    <row r="70" spans="1:7" ht="35.25" customHeight="1">
      <c r="A70" s="100" t="s">
        <v>123</v>
      </c>
      <c r="B70" s="29">
        <v>902</v>
      </c>
      <c r="C70" s="61" t="s">
        <v>93</v>
      </c>
      <c r="D70" s="61" t="s">
        <v>96</v>
      </c>
      <c r="E70" s="61" t="s">
        <v>155</v>
      </c>
      <c r="F70" s="61" t="s">
        <v>105</v>
      </c>
      <c r="G70" s="126">
        <v>57</v>
      </c>
    </row>
    <row r="71" spans="1:7" ht="36" customHeight="1">
      <c r="A71" s="114" t="s">
        <v>11</v>
      </c>
      <c r="B71" s="29">
        <v>902</v>
      </c>
      <c r="C71" s="61" t="s">
        <v>93</v>
      </c>
      <c r="D71" s="61" t="s">
        <v>96</v>
      </c>
      <c r="E71" s="61" t="s">
        <v>156</v>
      </c>
      <c r="F71" s="61"/>
      <c r="G71" s="124">
        <f>G72</f>
        <v>5</v>
      </c>
    </row>
    <row r="72" spans="1:7" ht="35.25" customHeight="1">
      <c r="A72" s="100" t="s">
        <v>123</v>
      </c>
      <c r="B72" s="29">
        <v>902</v>
      </c>
      <c r="C72" s="61" t="s">
        <v>93</v>
      </c>
      <c r="D72" s="61" t="s">
        <v>96</v>
      </c>
      <c r="E72" s="61" t="s">
        <v>156</v>
      </c>
      <c r="F72" s="61" t="s">
        <v>105</v>
      </c>
      <c r="G72" s="126">
        <v>5</v>
      </c>
    </row>
    <row r="73" spans="1:7" ht="81.75" customHeight="1">
      <c r="A73" s="104" t="s">
        <v>226</v>
      </c>
      <c r="B73" s="29">
        <v>902</v>
      </c>
      <c r="C73" s="61" t="s">
        <v>93</v>
      </c>
      <c r="D73" s="61" t="s">
        <v>96</v>
      </c>
      <c r="E73" s="61" t="s">
        <v>135</v>
      </c>
      <c r="F73" s="61"/>
      <c r="G73" s="63">
        <f>G74</f>
        <v>45</v>
      </c>
    </row>
    <row r="74" spans="1:7" ht="33.75" customHeight="1">
      <c r="A74" s="112" t="s">
        <v>136</v>
      </c>
      <c r="B74" s="29">
        <v>902</v>
      </c>
      <c r="C74" s="61" t="s">
        <v>93</v>
      </c>
      <c r="D74" s="61" t="s">
        <v>96</v>
      </c>
      <c r="E74" s="61" t="s">
        <v>137</v>
      </c>
      <c r="F74" s="61"/>
      <c r="G74" s="63">
        <f>G75</f>
        <v>45</v>
      </c>
    </row>
    <row r="75" spans="1:7" ht="35.25" customHeight="1">
      <c r="A75" s="114" t="s">
        <v>253</v>
      </c>
      <c r="B75" s="29">
        <v>902</v>
      </c>
      <c r="C75" s="61" t="s">
        <v>93</v>
      </c>
      <c r="D75" s="61" t="s">
        <v>96</v>
      </c>
      <c r="E75" s="61" t="s">
        <v>145</v>
      </c>
      <c r="F75" s="61"/>
      <c r="G75" s="63">
        <f>G76</f>
        <v>45</v>
      </c>
    </row>
    <row r="76" spans="1:7" ht="35.25" customHeight="1">
      <c r="A76" s="100" t="s">
        <v>123</v>
      </c>
      <c r="B76" s="29">
        <v>902</v>
      </c>
      <c r="C76" s="61" t="s">
        <v>93</v>
      </c>
      <c r="D76" s="61" t="s">
        <v>96</v>
      </c>
      <c r="E76" s="61" t="s">
        <v>145</v>
      </c>
      <c r="F76" s="21" t="s">
        <v>105</v>
      </c>
      <c r="G76" s="126">
        <v>45</v>
      </c>
    </row>
    <row r="77" spans="1:7" ht="33.75" customHeight="1">
      <c r="A77" s="104" t="s">
        <v>99</v>
      </c>
      <c r="B77" s="29">
        <v>902</v>
      </c>
      <c r="C77" s="61" t="s">
        <v>93</v>
      </c>
      <c r="D77" s="61" t="s">
        <v>96</v>
      </c>
      <c r="E77" s="61" t="s">
        <v>129</v>
      </c>
      <c r="F77" s="61"/>
      <c r="G77" s="63">
        <f>G78</f>
        <v>190</v>
      </c>
    </row>
    <row r="78" spans="1:7" ht="33" customHeight="1">
      <c r="A78" s="103" t="s">
        <v>111</v>
      </c>
      <c r="B78" s="16">
        <v>902</v>
      </c>
      <c r="C78" s="21" t="s">
        <v>93</v>
      </c>
      <c r="D78" s="21" t="s">
        <v>96</v>
      </c>
      <c r="E78" s="21" t="s">
        <v>130</v>
      </c>
      <c r="F78" s="21"/>
      <c r="G78" s="20">
        <f>G79</f>
        <v>190</v>
      </c>
    </row>
    <row r="79" spans="1:7" ht="35.25" customHeight="1">
      <c r="A79" s="123" t="s">
        <v>110</v>
      </c>
      <c r="B79" s="16">
        <v>902</v>
      </c>
      <c r="C79" s="21" t="s">
        <v>93</v>
      </c>
      <c r="D79" s="21" t="s">
        <v>96</v>
      </c>
      <c r="E79" s="21" t="s">
        <v>254</v>
      </c>
      <c r="F79" s="21"/>
      <c r="G79" s="20">
        <f>G80+G82</f>
        <v>190</v>
      </c>
    </row>
    <row r="80" spans="1:7" ht="64.5" customHeight="1">
      <c r="A80" s="108" t="s">
        <v>120</v>
      </c>
      <c r="B80" s="16">
        <v>902</v>
      </c>
      <c r="C80" s="21" t="s">
        <v>93</v>
      </c>
      <c r="D80" s="21" t="s">
        <v>96</v>
      </c>
      <c r="E80" s="21" t="s">
        <v>255</v>
      </c>
      <c r="F80" s="21"/>
      <c r="G80" s="20">
        <f>G81</f>
        <v>150</v>
      </c>
    </row>
    <row r="81" spans="1:7" ht="30" customHeight="1">
      <c r="A81" s="100" t="s">
        <v>123</v>
      </c>
      <c r="B81" s="16">
        <v>902</v>
      </c>
      <c r="C81" s="21" t="s">
        <v>93</v>
      </c>
      <c r="D81" s="21" t="s">
        <v>96</v>
      </c>
      <c r="E81" s="21" t="s">
        <v>255</v>
      </c>
      <c r="F81" s="21" t="s">
        <v>105</v>
      </c>
      <c r="G81" s="126">
        <f>48+102</f>
        <v>150</v>
      </c>
    </row>
    <row r="82" spans="1:7" ht="30" customHeight="1">
      <c r="A82" s="103" t="s">
        <v>127</v>
      </c>
      <c r="B82" s="16">
        <v>902</v>
      </c>
      <c r="C82" s="21" t="s">
        <v>93</v>
      </c>
      <c r="D82" s="21" t="s">
        <v>96</v>
      </c>
      <c r="E82" s="21" t="s">
        <v>256</v>
      </c>
      <c r="F82" s="21"/>
      <c r="G82" s="20">
        <f>G83</f>
        <v>40</v>
      </c>
    </row>
    <row r="83" spans="1:7" ht="30" customHeight="1" thickBot="1">
      <c r="A83" s="101" t="s">
        <v>123</v>
      </c>
      <c r="B83" s="30">
        <v>902</v>
      </c>
      <c r="C83" s="71" t="s">
        <v>93</v>
      </c>
      <c r="D83" s="70" t="s">
        <v>96</v>
      </c>
      <c r="E83" s="71" t="s">
        <v>256</v>
      </c>
      <c r="F83" s="70" t="s">
        <v>105</v>
      </c>
      <c r="G83" s="132">
        <v>40</v>
      </c>
    </row>
    <row r="84" spans="1:7" ht="18.75" customHeight="1" thickBot="1">
      <c r="A84" s="12" t="s">
        <v>62</v>
      </c>
      <c r="B84" s="13">
        <v>902</v>
      </c>
      <c r="C84" s="31" t="s">
        <v>94</v>
      </c>
      <c r="D84" s="32" t="s">
        <v>84</v>
      </c>
      <c r="E84" s="31" t="s">
        <v>59</v>
      </c>
      <c r="F84" s="32" t="s">
        <v>59</v>
      </c>
      <c r="G84" s="14">
        <f>G85+G109</f>
        <v>9083.8</v>
      </c>
    </row>
    <row r="85" spans="1:7" ht="16.5" customHeight="1">
      <c r="A85" s="51" t="s">
        <v>77</v>
      </c>
      <c r="B85" s="33">
        <v>902</v>
      </c>
      <c r="C85" s="34" t="s">
        <v>94</v>
      </c>
      <c r="D85" s="35" t="s">
        <v>96</v>
      </c>
      <c r="E85" s="34" t="s">
        <v>59</v>
      </c>
      <c r="F85" s="35" t="s">
        <v>59</v>
      </c>
      <c r="G85" s="19">
        <f>G86+G98+G102</f>
        <v>8723.8</v>
      </c>
    </row>
    <row r="86" spans="1:7" ht="78.75" customHeight="1">
      <c r="A86" s="50" t="s">
        <v>228</v>
      </c>
      <c r="B86" s="16">
        <v>902</v>
      </c>
      <c r="C86" s="21" t="s">
        <v>94</v>
      </c>
      <c r="D86" s="36" t="s">
        <v>96</v>
      </c>
      <c r="E86" s="21" t="s">
        <v>132</v>
      </c>
      <c r="F86" s="36" t="s">
        <v>59</v>
      </c>
      <c r="G86" s="20">
        <f>G87+G92</f>
        <v>8223.8</v>
      </c>
    </row>
    <row r="87" spans="1:7" ht="38.25" customHeight="1">
      <c r="A87" s="111" t="s">
        <v>133</v>
      </c>
      <c r="B87" s="16">
        <v>902</v>
      </c>
      <c r="C87" s="21" t="s">
        <v>94</v>
      </c>
      <c r="D87" s="36" t="s">
        <v>96</v>
      </c>
      <c r="E87" s="21" t="s">
        <v>134</v>
      </c>
      <c r="F87" s="36"/>
      <c r="G87" s="20">
        <f>G88+G90</f>
        <v>7089</v>
      </c>
    </row>
    <row r="88" spans="1:7" ht="31.5">
      <c r="A88" s="111" t="s">
        <v>147</v>
      </c>
      <c r="B88" s="16">
        <v>902</v>
      </c>
      <c r="C88" s="21" t="s">
        <v>94</v>
      </c>
      <c r="D88" s="36" t="s">
        <v>96</v>
      </c>
      <c r="E88" s="21" t="s">
        <v>148</v>
      </c>
      <c r="F88" s="36"/>
      <c r="G88" s="20">
        <f>G89</f>
        <v>6779</v>
      </c>
    </row>
    <row r="89" spans="1:7" ht="30.75" customHeight="1">
      <c r="A89" s="100" t="s">
        <v>123</v>
      </c>
      <c r="B89" s="16">
        <v>902</v>
      </c>
      <c r="C89" s="21" t="s">
        <v>94</v>
      </c>
      <c r="D89" s="36" t="s">
        <v>96</v>
      </c>
      <c r="E89" s="21" t="s">
        <v>148</v>
      </c>
      <c r="F89" s="21" t="s">
        <v>105</v>
      </c>
      <c r="G89" s="126">
        <f>6979-200</f>
        <v>6779</v>
      </c>
    </row>
    <row r="90" spans="1:7" ht="30.75" customHeight="1">
      <c r="A90" s="111" t="s">
        <v>224</v>
      </c>
      <c r="B90" s="16">
        <v>902</v>
      </c>
      <c r="C90" s="21" t="s">
        <v>94</v>
      </c>
      <c r="D90" s="36" t="s">
        <v>96</v>
      </c>
      <c r="E90" s="21" t="s">
        <v>223</v>
      </c>
      <c r="F90" s="21"/>
      <c r="G90" s="126">
        <f>G91</f>
        <v>310</v>
      </c>
    </row>
    <row r="91" spans="1:7" ht="30.75" customHeight="1">
      <c r="A91" s="100" t="s">
        <v>123</v>
      </c>
      <c r="B91" s="16">
        <v>902</v>
      </c>
      <c r="C91" s="21" t="s">
        <v>94</v>
      </c>
      <c r="D91" s="36" t="s">
        <v>96</v>
      </c>
      <c r="E91" s="21" t="s">
        <v>223</v>
      </c>
      <c r="F91" s="21" t="s">
        <v>105</v>
      </c>
      <c r="G91" s="126">
        <v>310</v>
      </c>
    </row>
    <row r="92" spans="1:7" ht="51.75" customHeight="1">
      <c r="A92" s="111" t="s">
        <v>149</v>
      </c>
      <c r="B92" s="16">
        <v>902</v>
      </c>
      <c r="C92" s="21" t="s">
        <v>94</v>
      </c>
      <c r="D92" s="36" t="s">
        <v>96</v>
      </c>
      <c r="E92" s="21" t="s">
        <v>150</v>
      </c>
      <c r="F92" s="36"/>
      <c r="G92" s="20">
        <f>G93+G96</f>
        <v>1134.8</v>
      </c>
    </row>
    <row r="93" spans="1:7" ht="38.25" customHeight="1">
      <c r="A93" s="111" t="s">
        <v>211</v>
      </c>
      <c r="B93" s="16">
        <v>902</v>
      </c>
      <c r="C93" s="21" t="s">
        <v>94</v>
      </c>
      <c r="D93" s="36" t="s">
        <v>96</v>
      </c>
      <c r="E93" s="21" t="s">
        <v>151</v>
      </c>
      <c r="F93" s="36"/>
      <c r="G93" s="20">
        <f>G94</f>
        <v>589.8</v>
      </c>
    </row>
    <row r="94" spans="1:7" ht="50.25" customHeight="1">
      <c r="A94" s="111" t="s">
        <v>128</v>
      </c>
      <c r="B94" s="16">
        <v>902</v>
      </c>
      <c r="C94" s="21" t="s">
        <v>94</v>
      </c>
      <c r="D94" s="36" t="s">
        <v>96</v>
      </c>
      <c r="E94" s="21" t="s">
        <v>152</v>
      </c>
      <c r="F94" s="36"/>
      <c r="G94" s="20">
        <f>G95</f>
        <v>589.8</v>
      </c>
    </row>
    <row r="95" spans="1:7" ht="30.75" customHeight="1">
      <c r="A95" s="100" t="s">
        <v>123</v>
      </c>
      <c r="B95" s="16">
        <v>902</v>
      </c>
      <c r="C95" s="21" t="s">
        <v>94</v>
      </c>
      <c r="D95" s="36" t="s">
        <v>96</v>
      </c>
      <c r="E95" s="21" t="s">
        <v>152</v>
      </c>
      <c r="F95" s="21" t="s">
        <v>105</v>
      </c>
      <c r="G95" s="126">
        <v>589.8</v>
      </c>
    </row>
    <row r="96" spans="1:7" ht="41.25" customHeight="1">
      <c r="A96" s="111" t="s">
        <v>257</v>
      </c>
      <c r="B96" s="16">
        <v>902</v>
      </c>
      <c r="C96" s="21" t="s">
        <v>94</v>
      </c>
      <c r="D96" s="36" t="s">
        <v>96</v>
      </c>
      <c r="E96" s="21" t="s">
        <v>157</v>
      </c>
      <c r="F96" s="36"/>
      <c r="G96" s="20">
        <f>G97</f>
        <v>545</v>
      </c>
    </row>
    <row r="97" spans="1:7" ht="30.75" customHeight="1">
      <c r="A97" s="100" t="s">
        <v>123</v>
      </c>
      <c r="B97" s="16">
        <v>902</v>
      </c>
      <c r="C97" s="21" t="s">
        <v>94</v>
      </c>
      <c r="D97" s="36" t="s">
        <v>96</v>
      </c>
      <c r="E97" s="21" t="s">
        <v>157</v>
      </c>
      <c r="F97" s="21" t="s">
        <v>105</v>
      </c>
      <c r="G97" s="126">
        <v>545</v>
      </c>
    </row>
    <row r="98" spans="1:7" ht="83.25" customHeight="1">
      <c r="A98" s="104" t="s">
        <v>226</v>
      </c>
      <c r="B98" s="16">
        <v>902</v>
      </c>
      <c r="C98" s="21" t="s">
        <v>94</v>
      </c>
      <c r="D98" s="36" t="s">
        <v>96</v>
      </c>
      <c r="E98" s="21" t="s">
        <v>135</v>
      </c>
      <c r="F98" s="36"/>
      <c r="G98" s="20">
        <f>G99</f>
        <v>120</v>
      </c>
    </row>
    <row r="99" spans="1:7" ht="37.5" customHeight="1">
      <c r="A99" s="112" t="s">
        <v>136</v>
      </c>
      <c r="B99" s="16">
        <v>902</v>
      </c>
      <c r="C99" s="21" t="s">
        <v>94</v>
      </c>
      <c r="D99" s="36" t="s">
        <v>96</v>
      </c>
      <c r="E99" s="21" t="s">
        <v>137</v>
      </c>
      <c r="F99" s="36"/>
      <c r="G99" s="20">
        <f>G100</f>
        <v>120</v>
      </c>
    </row>
    <row r="100" spans="1:7" ht="36" customHeight="1">
      <c r="A100" s="114" t="s">
        <v>253</v>
      </c>
      <c r="B100" s="16">
        <v>902</v>
      </c>
      <c r="C100" s="21" t="s">
        <v>94</v>
      </c>
      <c r="D100" s="36" t="s">
        <v>96</v>
      </c>
      <c r="E100" s="21" t="s">
        <v>145</v>
      </c>
      <c r="F100" s="36"/>
      <c r="G100" s="20">
        <f>G101</f>
        <v>120</v>
      </c>
    </row>
    <row r="101" spans="1:7" ht="30.75" customHeight="1">
      <c r="A101" s="101" t="s">
        <v>123</v>
      </c>
      <c r="B101" s="16">
        <v>902</v>
      </c>
      <c r="C101" s="21" t="s">
        <v>94</v>
      </c>
      <c r="D101" s="36" t="s">
        <v>96</v>
      </c>
      <c r="E101" s="21" t="s">
        <v>145</v>
      </c>
      <c r="F101" s="21" t="s">
        <v>105</v>
      </c>
      <c r="G101" s="126">
        <v>120</v>
      </c>
    </row>
    <row r="102" spans="1:7" ht="30.75" customHeight="1">
      <c r="A102" s="50" t="s">
        <v>99</v>
      </c>
      <c r="B102" s="16">
        <v>902</v>
      </c>
      <c r="C102" s="21" t="s">
        <v>94</v>
      </c>
      <c r="D102" s="36" t="s">
        <v>96</v>
      </c>
      <c r="E102" s="21" t="s">
        <v>129</v>
      </c>
      <c r="F102" s="36"/>
      <c r="G102" s="20">
        <f>G103</f>
        <v>380</v>
      </c>
    </row>
    <row r="103" spans="1:7" ht="30.75" customHeight="1">
      <c r="A103" s="102" t="s">
        <v>111</v>
      </c>
      <c r="B103" s="16">
        <v>902</v>
      </c>
      <c r="C103" s="21" t="s">
        <v>94</v>
      </c>
      <c r="D103" s="36" t="s">
        <v>96</v>
      </c>
      <c r="E103" s="21" t="s">
        <v>130</v>
      </c>
      <c r="F103" s="36"/>
      <c r="G103" s="20">
        <f>G104</f>
        <v>380</v>
      </c>
    </row>
    <row r="104" spans="1:7" ht="21.75" customHeight="1">
      <c r="A104" s="50" t="s">
        <v>104</v>
      </c>
      <c r="B104" s="16">
        <v>902</v>
      </c>
      <c r="C104" s="21" t="s">
        <v>94</v>
      </c>
      <c r="D104" s="36" t="s">
        <v>96</v>
      </c>
      <c r="E104" s="21" t="s">
        <v>254</v>
      </c>
      <c r="F104" s="36"/>
      <c r="G104" s="20">
        <f>G105+G107</f>
        <v>380</v>
      </c>
    </row>
    <row r="105" spans="1:7" ht="30.75" customHeight="1">
      <c r="A105" s="103" t="s">
        <v>222</v>
      </c>
      <c r="B105" s="16">
        <v>902</v>
      </c>
      <c r="C105" s="21" t="s">
        <v>94</v>
      </c>
      <c r="D105" s="36" t="s">
        <v>96</v>
      </c>
      <c r="E105" s="21" t="s">
        <v>256</v>
      </c>
      <c r="F105" s="36"/>
      <c r="G105" s="20">
        <f>G106</f>
        <v>240</v>
      </c>
    </row>
    <row r="106" spans="1:7" ht="30.75" customHeight="1">
      <c r="A106" s="101" t="s">
        <v>123</v>
      </c>
      <c r="B106" s="16">
        <v>902</v>
      </c>
      <c r="C106" s="21" t="s">
        <v>94</v>
      </c>
      <c r="D106" s="36" t="s">
        <v>96</v>
      </c>
      <c r="E106" s="21" t="s">
        <v>256</v>
      </c>
      <c r="F106" s="36" t="s">
        <v>105</v>
      </c>
      <c r="G106" s="132">
        <f>40+200</f>
        <v>240</v>
      </c>
    </row>
    <row r="107" spans="1:7" ht="22.5" customHeight="1">
      <c r="A107" s="121" t="s">
        <v>212</v>
      </c>
      <c r="B107" s="16">
        <v>902</v>
      </c>
      <c r="C107" s="21" t="s">
        <v>94</v>
      </c>
      <c r="D107" s="36" t="s">
        <v>96</v>
      </c>
      <c r="E107" s="21" t="s">
        <v>258</v>
      </c>
      <c r="F107" s="36"/>
      <c r="G107" s="20">
        <f>G108</f>
        <v>140</v>
      </c>
    </row>
    <row r="108" spans="1:7" ht="30.75" customHeight="1">
      <c r="A108" s="101" t="s">
        <v>123</v>
      </c>
      <c r="B108" s="16">
        <v>902</v>
      </c>
      <c r="C108" s="21" t="s">
        <v>94</v>
      </c>
      <c r="D108" s="36" t="s">
        <v>96</v>
      </c>
      <c r="E108" s="21" t="s">
        <v>258</v>
      </c>
      <c r="F108" s="36" t="s">
        <v>105</v>
      </c>
      <c r="G108" s="132">
        <f>60+80</f>
        <v>140</v>
      </c>
    </row>
    <row r="109" spans="1:7" ht="24.75" customHeight="1">
      <c r="A109" s="57" t="s">
        <v>68</v>
      </c>
      <c r="B109" s="37">
        <v>902</v>
      </c>
      <c r="C109" s="38" t="s">
        <v>94</v>
      </c>
      <c r="D109" s="38" t="s">
        <v>80</v>
      </c>
      <c r="E109" s="38"/>
      <c r="F109" s="38"/>
      <c r="G109" s="40">
        <f>G110</f>
        <v>360</v>
      </c>
    </row>
    <row r="110" spans="1:7" ht="28.5" customHeight="1">
      <c r="A110" s="50" t="s">
        <v>99</v>
      </c>
      <c r="B110" s="16">
        <v>902</v>
      </c>
      <c r="C110" s="21" t="s">
        <v>94</v>
      </c>
      <c r="D110" s="21" t="s">
        <v>80</v>
      </c>
      <c r="E110" s="21" t="s">
        <v>129</v>
      </c>
      <c r="F110" s="21"/>
      <c r="G110" s="20">
        <f>G111</f>
        <v>360</v>
      </c>
    </row>
    <row r="111" spans="1:7" ht="36" customHeight="1">
      <c r="A111" s="102" t="s">
        <v>111</v>
      </c>
      <c r="B111" s="16">
        <v>902</v>
      </c>
      <c r="C111" s="21" t="s">
        <v>94</v>
      </c>
      <c r="D111" s="21" t="s">
        <v>80</v>
      </c>
      <c r="E111" s="21" t="s">
        <v>130</v>
      </c>
      <c r="F111" s="21"/>
      <c r="G111" s="20">
        <f>G112</f>
        <v>360</v>
      </c>
    </row>
    <row r="112" spans="1:7" ht="20.25" customHeight="1">
      <c r="A112" s="50" t="s">
        <v>104</v>
      </c>
      <c r="B112" s="16">
        <v>902</v>
      </c>
      <c r="C112" s="21" t="s">
        <v>94</v>
      </c>
      <c r="D112" s="21" t="s">
        <v>80</v>
      </c>
      <c r="E112" s="21" t="s">
        <v>254</v>
      </c>
      <c r="F112" s="21"/>
      <c r="G112" s="20">
        <f>G113</f>
        <v>360</v>
      </c>
    </row>
    <row r="113" spans="1:7" ht="28.5" customHeight="1">
      <c r="A113" s="50" t="s">
        <v>213</v>
      </c>
      <c r="B113" s="16">
        <v>902</v>
      </c>
      <c r="C113" s="21" t="s">
        <v>94</v>
      </c>
      <c r="D113" s="21" t="s">
        <v>80</v>
      </c>
      <c r="E113" s="21" t="s">
        <v>259</v>
      </c>
      <c r="F113" s="21"/>
      <c r="G113" s="20">
        <f>G114</f>
        <v>360</v>
      </c>
    </row>
    <row r="114" spans="1:7" ht="35.25" customHeight="1">
      <c r="A114" s="100" t="s">
        <v>123</v>
      </c>
      <c r="B114" s="16">
        <v>902</v>
      </c>
      <c r="C114" s="21" t="s">
        <v>94</v>
      </c>
      <c r="D114" s="21" t="s">
        <v>80</v>
      </c>
      <c r="E114" s="21" t="s">
        <v>259</v>
      </c>
      <c r="F114" s="21" t="s">
        <v>105</v>
      </c>
      <c r="G114" s="20">
        <f>100+260</f>
        <v>360</v>
      </c>
    </row>
    <row r="115" spans="1:7" ht="16.5" thickBot="1">
      <c r="A115" s="64" t="s">
        <v>56</v>
      </c>
      <c r="B115" s="65">
        <v>902</v>
      </c>
      <c r="C115" s="66" t="s">
        <v>86</v>
      </c>
      <c r="D115" s="67" t="s">
        <v>84</v>
      </c>
      <c r="E115" s="66" t="s">
        <v>59</v>
      </c>
      <c r="F115" s="67" t="s">
        <v>59</v>
      </c>
      <c r="G115" s="68">
        <f>G116+G132+G149</f>
        <v>21885</v>
      </c>
    </row>
    <row r="116" spans="1:7" ht="21" customHeight="1">
      <c r="A116" s="51" t="s">
        <v>49</v>
      </c>
      <c r="B116" s="15">
        <v>902</v>
      </c>
      <c r="C116" s="17" t="s">
        <v>86</v>
      </c>
      <c r="D116" s="18" t="s">
        <v>78</v>
      </c>
      <c r="E116" s="17"/>
      <c r="F116" s="18"/>
      <c r="G116" s="19">
        <f>G117+G123</f>
        <v>622.5</v>
      </c>
    </row>
    <row r="117" spans="1:7" ht="81.75" customHeight="1">
      <c r="A117" s="50" t="s">
        <v>229</v>
      </c>
      <c r="B117" s="16">
        <v>902</v>
      </c>
      <c r="C117" s="21" t="s">
        <v>86</v>
      </c>
      <c r="D117" s="36" t="s">
        <v>78</v>
      </c>
      <c r="E117" s="21" t="s">
        <v>159</v>
      </c>
      <c r="F117" s="36"/>
      <c r="G117" s="20">
        <f>G118</f>
        <v>400</v>
      </c>
    </row>
    <row r="118" spans="1:7" ht="36.75" customHeight="1">
      <c r="A118" s="111" t="s">
        <v>158</v>
      </c>
      <c r="B118" s="16">
        <v>902</v>
      </c>
      <c r="C118" s="21" t="s">
        <v>86</v>
      </c>
      <c r="D118" s="36" t="s">
        <v>78</v>
      </c>
      <c r="E118" s="21" t="s">
        <v>160</v>
      </c>
      <c r="F118" s="36"/>
      <c r="G118" s="20">
        <f>G119+G121</f>
        <v>400</v>
      </c>
    </row>
    <row r="119" spans="1:7" ht="39" customHeight="1">
      <c r="A119" s="111" t="s">
        <v>13</v>
      </c>
      <c r="B119" s="16">
        <v>902</v>
      </c>
      <c r="C119" s="21" t="s">
        <v>86</v>
      </c>
      <c r="D119" s="36" t="s">
        <v>78</v>
      </c>
      <c r="E119" s="21" t="s">
        <v>161</v>
      </c>
      <c r="F119" s="36"/>
      <c r="G119" s="20">
        <f>G120</f>
        <v>20</v>
      </c>
    </row>
    <row r="120" spans="1:7" ht="33.75" customHeight="1">
      <c r="A120" s="100" t="s">
        <v>123</v>
      </c>
      <c r="B120" s="16">
        <v>902</v>
      </c>
      <c r="C120" s="21" t="s">
        <v>86</v>
      </c>
      <c r="D120" s="36" t="s">
        <v>78</v>
      </c>
      <c r="E120" s="21" t="s">
        <v>161</v>
      </c>
      <c r="F120" s="21" t="s">
        <v>105</v>
      </c>
      <c r="G120" s="126">
        <v>20</v>
      </c>
    </row>
    <row r="121" spans="1:7" ht="31.5" customHeight="1">
      <c r="A121" s="107" t="s">
        <v>14</v>
      </c>
      <c r="B121" s="16">
        <v>902</v>
      </c>
      <c r="C121" s="21" t="s">
        <v>86</v>
      </c>
      <c r="D121" s="36" t="s">
        <v>78</v>
      </c>
      <c r="E121" s="21" t="s">
        <v>162</v>
      </c>
      <c r="F121" s="21"/>
      <c r="G121" s="127">
        <f>G122</f>
        <v>380</v>
      </c>
    </row>
    <row r="122" spans="1:7" ht="31.5" customHeight="1">
      <c r="A122" s="100" t="s">
        <v>123</v>
      </c>
      <c r="B122" s="16">
        <v>902</v>
      </c>
      <c r="C122" s="21" t="s">
        <v>86</v>
      </c>
      <c r="D122" s="36" t="s">
        <v>78</v>
      </c>
      <c r="E122" s="21" t="s">
        <v>162</v>
      </c>
      <c r="F122" s="21" t="s">
        <v>105</v>
      </c>
      <c r="G122" s="126">
        <v>380</v>
      </c>
    </row>
    <row r="123" spans="1:7" ht="31.5" customHeight="1">
      <c r="A123" s="54" t="s">
        <v>99</v>
      </c>
      <c r="B123" s="16">
        <v>902</v>
      </c>
      <c r="C123" s="21" t="s">
        <v>86</v>
      </c>
      <c r="D123" s="36" t="s">
        <v>78</v>
      </c>
      <c r="E123" s="21" t="s">
        <v>129</v>
      </c>
      <c r="F123" s="36"/>
      <c r="G123" s="20">
        <f>G124</f>
        <v>222.5</v>
      </c>
    </row>
    <row r="124" spans="1:7" ht="33" customHeight="1">
      <c r="A124" s="102" t="s">
        <v>111</v>
      </c>
      <c r="B124" s="16">
        <v>902</v>
      </c>
      <c r="C124" s="21" t="s">
        <v>86</v>
      </c>
      <c r="D124" s="36" t="s">
        <v>78</v>
      </c>
      <c r="E124" s="21" t="s">
        <v>130</v>
      </c>
      <c r="F124" s="36"/>
      <c r="G124" s="20">
        <f>G125</f>
        <v>222.5</v>
      </c>
    </row>
    <row r="125" spans="1:7" ht="20.25" customHeight="1">
      <c r="A125" s="54" t="s">
        <v>104</v>
      </c>
      <c r="B125" s="16">
        <v>902</v>
      </c>
      <c r="C125" s="21" t="s">
        <v>86</v>
      </c>
      <c r="D125" s="36" t="s">
        <v>78</v>
      </c>
      <c r="E125" s="21" t="s">
        <v>254</v>
      </c>
      <c r="F125" s="36"/>
      <c r="G125" s="20">
        <f>G126+G128+G130</f>
        <v>222.5</v>
      </c>
    </row>
    <row r="126" spans="1:7" ht="38.25" customHeight="1">
      <c r="A126" s="111" t="s">
        <v>189</v>
      </c>
      <c r="B126" s="16">
        <v>902</v>
      </c>
      <c r="C126" s="21" t="s">
        <v>86</v>
      </c>
      <c r="D126" s="36" t="s">
        <v>78</v>
      </c>
      <c r="E126" s="21" t="s">
        <v>260</v>
      </c>
      <c r="F126" s="36"/>
      <c r="G126" s="20">
        <f>G127</f>
        <v>2.5</v>
      </c>
    </row>
    <row r="127" spans="1:7" ht="33.75" customHeight="1">
      <c r="A127" s="100" t="s">
        <v>123</v>
      </c>
      <c r="B127" s="16">
        <v>902</v>
      </c>
      <c r="C127" s="21" t="s">
        <v>86</v>
      </c>
      <c r="D127" s="36" t="s">
        <v>78</v>
      </c>
      <c r="E127" s="21" t="s">
        <v>260</v>
      </c>
      <c r="F127" s="36" t="s">
        <v>105</v>
      </c>
      <c r="G127" s="20">
        <v>2.5</v>
      </c>
    </row>
    <row r="128" spans="1:7" ht="40.5" customHeight="1">
      <c r="A128" s="111" t="s">
        <v>190</v>
      </c>
      <c r="B128" s="16">
        <v>902</v>
      </c>
      <c r="C128" s="21" t="s">
        <v>86</v>
      </c>
      <c r="D128" s="36" t="s">
        <v>78</v>
      </c>
      <c r="E128" s="21" t="s">
        <v>261</v>
      </c>
      <c r="F128" s="36"/>
      <c r="G128" s="20">
        <f>G129</f>
        <v>180</v>
      </c>
    </row>
    <row r="129" spans="1:7" ht="31.5" customHeight="1">
      <c r="A129" s="100" t="s">
        <v>123</v>
      </c>
      <c r="B129" s="16">
        <v>902</v>
      </c>
      <c r="C129" s="21" t="s">
        <v>86</v>
      </c>
      <c r="D129" s="36" t="s">
        <v>78</v>
      </c>
      <c r="E129" s="21" t="s">
        <v>261</v>
      </c>
      <c r="F129" s="21" t="s">
        <v>105</v>
      </c>
      <c r="G129" s="126">
        <v>180</v>
      </c>
    </row>
    <row r="130" spans="1:7" ht="22.5" customHeight="1">
      <c r="A130" s="103" t="s">
        <v>222</v>
      </c>
      <c r="B130" s="16">
        <v>902</v>
      </c>
      <c r="C130" s="21" t="s">
        <v>86</v>
      </c>
      <c r="D130" s="36" t="s">
        <v>78</v>
      </c>
      <c r="E130" s="21" t="s">
        <v>256</v>
      </c>
      <c r="F130" s="36"/>
      <c r="G130" s="20">
        <f>G131</f>
        <v>40</v>
      </c>
    </row>
    <row r="131" spans="1:7" ht="31.5" customHeight="1">
      <c r="A131" s="101" t="s">
        <v>123</v>
      </c>
      <c r="B131" s="16">
        <v>902</v>
      </c>
      <c r="C131" s="21" t="s">
        <v>86</v>
      </c>
      <c r="D131" s="36" t="s">
        <v>78</v>
      </c>
      <c r="E131" s="21" t="s">
        <v>146</v>
      </c>
      <c r="F131" s="36" t="s">
        <v>105</v>
      </c>
      <c r="G131" s="132">
        <v>40</v>
      </c>
    </row>
    <row r="132" spans="1:7" ht="22.5" customHeight="1">
      <c r="A132" s="55" t="s">
        <v>63</v>
      </c>
      <c r="B132" s="37">
        <v>902</v>
      </c>
      <c r="C132" s="38" t="s">
        <v>86</v>
      </c>
      <c r="D132" s="39" t="s">
        <v>87</v>
      </c>
      <c r="E132" s="38" t="s">
        <v>59</v>
      </c>
      <c r="F132" s="39"/>
      <c r="G132" s="20">
        <f>G133+G138</f>
        <v>4702.5</v>
      </c>
    </row>
    <row r="133" spans="1:7" ht="77.25" customHeight="1">
      <c r="A133" s="50" t="s">
        <v>230</v>
      </c>
      <c r="B133" s="16">
        <v>902</v>
      </c>
      <c r="C133" s="21" t="s">
        <v>86</v>
      </c>
      <c r="D133" s="36" t="s">
        <v>87</v>
      </c>
      <c r="E133" s="21" t="s">
        <v>163</v>
      </c>
      <c r="F133" s="36"/>
      <c r="G133" s="20">
        <f>G134</f>
        <v>4526.2</v>
      </c>
    </row>
    <row r="134" spans="1:7" ht="36" customHeight="1">
      <c r="A134" s="115" t="s">
        <v>216</v>
      </c>
      <c r="B134" s="16">
        <v>902</v>
      </c>
      <c r="C134" s="21" t="s">
        <v>86</v>
      </c>
      <c r="D134" s="36" t="s">
        <v>87</v>
      </c>
      <c r="E134" s="21" t="s">
        <v>15</v>
      </c>
      <c r="F134" s="36"/>
      <c r="G134" s="20">
        <f>G135</f>
        <v>4526.2</v>
      </c>
    </row>
    <row r="135" spans="1:7" ht="41.25" customHeight="1">
      <c r="A135" s="115" t="s">
        <v>192</v>
      </c>
      <c r="B135" s="16">
        <v>902</v>
      </c>
      <c r="C135" s="21" t="s">
        <v>86</v>
      </c>
      <c r="D135" s="36" t="s">
        <v>87</v>
      </c>
      <c r="E135" s="21" t="s">
        <v>16</v>
      </c>
      <c r="F135" s="36"/>
      <c r="G135" s="20">
        <f>G137+G136</f>
        <v>4526.2</v>
      </c>
    </row>
    <row r="136" spans="1:7" ht="36" customHeight="1">
      <c r="A136" s="100" t="s">
        <v>123</v>
      </c>
      <c r="B136" s="16">
        <v>902</v>
      </c>
      <c r="C136" s="21" t="s">
        <v>86</v>
      </c>
      <c r="D136" s="36" t="s">
        <v>87</v>
      </c>
      <c r="E136" s="21" t="s">
        <v>16</v>
      </c>
      <c r="F136" s="21" t="s">
        <v>105</v>
      </c>
      <c r="G136" s="126">
        <v>526.2</v>
      </c>
    </row>
    <row r="137" spans="1:7" ht="24.75" customHeight="1">
      <c r="A137" s="54" t="s">
        <v>125</v>
      </c>
      <c r="B137" s="29">
        <v>902</v>
      </c>
      <c r="C137" s="61" t="s">
        <v>86</v>
      </c>
      <c r="D137" s="62" t="s">
        <v>87</v>
      </c>
      <c r="E137" s="61" t="s">
        <v>16</v>
      </c>
      <c r="F137" s="61" t="s">
        <v>124</v>
      </c>
      <c r="G137" s="126">
        <v>4000</v>
      </c>
    </row>
    <row r="138" spans="1:7" ht="35.25" customHeight="1">
      <c r="A138" s="54" t="s">
        <v>102</v>
      </c>
      <c r="B138" s="16">
        <v>902</v>
      </c>
      <c r="C138" s="21" t="s">
        <v>86</v>
      </c>
      <c r="D138" s="36" t="s">
        <v>87</v>
      </c>
      <c r="E138" s="21" t="s">
        <v>129</v>
      </c>
      <c r="F138" s="36"/>
      <c r="G138" s="20">
        <f>G139</f>
        <v>176.3</v>
      </c>
    </row>
    <row r="139" spans="1:7" ht="33.75" customHeight="1">
      <c r="A139" s="102" t="s">
        <v>111</v>
      </c>
      <c r="B139" s="16">
        <v>902</v>
      </c>
      <c r="C139" s="21" t="s">
        <v>86</v>
      </c>
      <c r="D139" s="36" t="s">
        <v>87</v>
      </c>
      <c r="E139" s="21" t="s">
        <v>130</v>
      </c>
      <c r="F139" s="36"/>
      <c r="G139" s="20">
        <f>G140</f>
        <v>176.3</v>
      </c>
    </row>
    <row r="140" spans="1:7" ht="21.75" customHeight="1">
      <c r="A140" s="54" t="s">
        <v>104</v>
      </c>
      <c r="B140" s="16">
        <v>902</v>
      </c>
      <c r="C140" s="21" t="s">
        <v>103</v>
      </c>
      <c r="D140" s="36" t="s">
        <v>87</v>
      </c>
      <c r="E140" s="21" t="s">
        <v>254</v>
      </c>
      <c r="F140" s="36"/>
      <c r="G140" s="20">
        <f>G141+G143+G145+G147</f>
        <v>176.3</v>
      </c>
    </row>
    <row r="141" spans="1:7" ht="37.5" customHeight="1">
      <c r="A141" s="111" t="s">
        <v>193</v>
      </c>
      <c r="B141" s="16">
        <v>902</v>
      </c>
      <c r="C141" s="21" t="s">
        <v>86</v>
      </c>
      <c r="D141" s="36" t="s">
        <v>87</v>
      </c>
      <c r="E141" s="21" t="s">
        <v>262</v>
      </c>
      <c r="F141" s="36"/>
      <c r="G141" s="20">
        <f>G142</f>
        <v>65.5</v>
      </c>
    </row>
    <row r="142" spans="1:7" ht="33.75" customHeight="1">
      <c r="A142" s="100" t="s">
        <v>123</v>
      </c>
      <c r="B142" s="16">
        <v>902</v>
      </c>
      <c r="C142" s="21" t="s">
        <v>86</v>
      </c>
      <c r="D142" s="36" t="s">
        <v>87</v>
      </c>
      <c r="E142" s="21" t="s">
        <v>262</v>
      </c>
      <c r="F142" s="21" t="s">
        <v>105</v>
      </c>
      <c r="G142" s="126">
        <f>96-30.5</f>
        <v>65.5</v>
      </c>
    </row>
    <row r="143" spans="1:7" ht="33" customHeight="1">
      <c r="A143" s="121" t="s">
        <v>194</v>
      </c>
      <c r="B143" s="16">
        <v>902</v>
      </c>
      <c r="C143" s="21" t="s">
        <v>86</v>
      </c>
      <c r="D143" s="36" t="s">
        <v>87</v>
      </c>
      <c r="E143" s="21" t="s">
        <v>263</v>
      </c>
      <c r="F143" s="36"/>
      <c r="G143" s="20">
        <f>G144</f>
        <v>35.8</v>
      </c>
    </row>
    <row r="144" spans="1:7" ht="33.75" customHeight="1">
      <c r="A144" s="100" t="s">
        <v>123</v>
      </c>
      <c r="B144" s="16">
        <v>902</v>
      </c>
      <c r="C144" s="21" t="s">
        <v>86</v>
      </c>
      <c r="D144" s="36" t="s">
        <v>87</v>
      </c>
      <c r="E144" s="21" t="s">
        <v>263</v>
      </c>
      <c r="F144" s="36" t="s">
        <v>105</v>
      </c>
      <c r="G144" s="132">
        <v>35.8</v>
      </c>
    </row>
    <row r="145" spans="1:7" ht="34.5" customHeight="1">
      <c r="A145" s="121" t="s">
        <v>195</v>
      </c>
      <c r="B145" s="16">
        <v>902</v>
      </c>
      <c r="C145" s="21" t="s">
        <v>86</v>
      </c>
      <c r="D145" s="36" t="s">
        <v>87</v>
      </c>
      <c r="E145" s="21" t="s">
        <v>264</v>
      </c>
      <c r="F145" s="36"/>
      <c r="G145" s="20">
        <f>G146</f>
        <v>5</v>
      </c>
    </row>
    <row r="146" spans="1:7" ht="33.75" customHeight="1">
      <c r="A146" s="101" t="s">
        <v>123</v>
      </c>
      <c r="B146" s="16">
        <v>902</v>
      </c>
      <c r="C146" s="21" t="s">
        <v>86</v>
      </c>
      <c r="D146" s="36" t="s">
        <v>87</v>
      </c>
      <c r="E146" s="21" t="s">
        <v>264</v>
      </c>
      <c r="F146" s="36" t="s">
        <v>105</v>
      </c>
      <c r="G146" s="132">
        <v>5</v>
      </c>
    </row>
    <row r="147" spans="1:7" ht="33.75" customHeight="1">
      <c r="A147" s="121" t="s">
        <v>225</v>
      </c>
      <c r="B147" s="16">
        <v>902</v>
      </c>
      <c r="C147" s="21" t="s">
        <v>86</v>
      </c>
      <c r="D147" s="36" t="s">
        <v>87</v>
      </c>
      <c r="E147" s="21" t="s">
        <v>265</v>
      </c>
      <c r="F147" s="36"/>
      <c r="G147" s="133">
        <f>G148</f>
        <v>70</v>
      </c>
    </row>
    <row r="148" spans="1:7" ht="33.75" customHeight="1">
      <c r="A148" s="101" t="s">
        <v>123</v>
      </c>
      <c r="B148" s="16">
        <v>902</v>
      </c>
      <c r="C148" s="21" t="s">
        <v>86</v>
      </c>
      <c r="D148" s="36" t="s">
        <v>87</v>
      </c>
      <c r="E148" s="21" t="s">
        <v>265</v>
      </c>
      <c r="F148" s="36" t="s">
        <v>105</v>
      </c>
      <c r="G148" s="133">
        <v>70</v>
      </c>
    </row>
    <row r="149" spans="1:7" ht="21" customHeight="1">
      <c r="A149" s="55" t="s">
        <v>64</v>
      </c>
      <c r="B149" s="16">
        <v>902</v>
      </c>
      <c r="C149" s="21" t="s">
        <v>86</v>
      </c>
      <c r="D149" s="36" t="s">
        <v>93</v>
      </c>
      <c r="E149" s="38"/>
      <c r="F149" s="39"/>
      <c r="G149" s="20">
        <f>G150+G191+G195</f>
        <v>16560</v>
      </c>
    </row>
    <row r="150" spans="1:7" ht="81" customHeight="1">
      <c r="A150" s="50" t="s">
        <v>231</v>
      </c>
      <c r="B150" s="16">
        <v>902</v>
      </c>
      <c r="C150" s="21" t="s">
        <v>86</v>
      </c>
      <c r="D150" s="36" t="s">
        <v>93</v>
      </c>
      <c r="E150" s="21" t="s">
        <v>17</v>
      </c>
      <c r="F150" s="36"/>
      <c r="G150" s="20">
        <f>G151+G162+G166+G181</f>
        <v>15435</v>
      </c>
    </row>
    <row r="151" spans="1:7" ht="114.75" customHeight="1">
      <c r="A151" s="50" t="s">
        <v>232</v>
      </c>
      <c r="B151" s="16">
        <v>902</v>
      </c>
      <c r="C151" s="21" t="s">
        <v>86</v>
      </c>
      <c r="D151" s="36" t="s">
        <v>93</v>
      </c>
      <c r="E151" s="21" t="s">
        <v>18</v>
      </c>
      <c r="F151" s="36"/>
      <c r="G151" s="20">
        <f>G152+G159</f>
        <v>5766</v>
      </c>
    </row>
    <row r="152" spans="1:7" ht="39.75" customHeight="1">
      <c r="A152" s="117" t="s">
        <v>196</v>
      </c>
      <c r="B152" s="16">
        <v>902</v>
      </c>
      <c r="C152" s="21" t="s">
        <v>86</v>
      </c>
      <c r="D152" s="36" t="s">
        <v>93</v>
      </c>
      <c r="E152" s="21" t="s">
        <v>19</v>
      </c>
      <c r="F152" s="36"/>
      <c r="G152" s="20">
        <f>G153+G155+G157</f>
        <v>2360</v>
      </c>
    </row>
    <row r="153" spans="1:7" ht="39" customHeight="1">
      <c r="A153" s="116" t="s">
        <v>20</v>
      </c>
      <c r="B153" s="16">
        <v>902</v>
      </c>
      <c r="C153" s="21" t="s">
        <v>86</v>
      </c>
      <c r="D153" s="36" t="s">
        <v>93</v>
      </c>
      <c r="E153" s="21" t="s">
        <v>21</v>
      </c>
      <c r="F153" s="36"/>
      <c r="G153" s="20">
        <f>G154</f>
        <v>800</v>
      </c>
    </row>
    <row r="154" spans="1:7" ht="33.75" customHeight="1">
      <c r="A154" s="100" t="s">
        <v>123</v>
      </c>
      <c r="B154" s="16">
        <v>902</v>
      </c>
      <c r="C154" s="21" t="s">
        <v>86</v>
      </c>
      <c r="D154" s="36" t="s">
        <v>93</v>
      </c>
      <c r="E154" s="21" t="s">
        <v>21</v>
      </c>
      <c r="F154" s="21" t="s">
        <v>105</v>
      </c>
      <c r="G154" s="126">
        <v>800</v>
      </c>
    </row>
    <row r="155" spans="1:7" ht="39.75" customHeight="1">
      <c r="A155" s="116" t="s">
        <v>197</v>
      </c>
      <c r="B155" s="16">
        <v>902</v>
      </c>
      <c r="C155" s="21" t="s">
        <v>86</v>
      </c>
      <c r="D155" s="36" t="s">
        <v>93</v>
      </c>
      <c r="E155" s="21" t="s">
        <v>22</v>
      </c>
      <c r="F155" s="21"/>
      <c r="G155" s="127">
        <f>G156</f>
        <v>60</v>
      </c>
    </row>
    <row r="156" spans="1:7" ht="31.5">
      <c r="A156" s="100" t="s">
        <v>123</v>
      </c>
      <c r="B156" s="16">
        <v>902</v>
      </c>
      <c r="C156" s="21" t="s">
        <v>86</v>
      </c>
      <c r="D156" s="36" t="s">
        <v>93</v>
      </c>
      <c r="E156" s="21" t="s">
        <v>22</v>
      </c>
      <c r="F156" s="21" t="s">
        <v>105</v>
      </c>
      <c r="G156" s="126">
        <f>60+300-300</f>
        <v>60</v>
      </c>
    </row>
    <row r="157" spans="1:7" ht="30" customHeight="1">
      <c r="A157" s="116" t="s">
        <v>198</v>
      </c>
      <c r="B157" s="16">
        <v>902</v>
      </c>
      <c r="C157" s="21" t="s">
        <v>86</v>
      </c>
      <c r="D157" s="36" t="s">
        <v>93</v>
      </c>
      <c r="E157" s="21" t="s">
        <v>23</v>
      </c>
      <c r="F157" s="21"/>
      <c r="G157" s="127">
        <f>G158</f>
        <v>1500</v>
      </c>
    </row>
    <row r="158" spans="1:7" ht="30.75" customHeight="1">
      <c r="A158" s="100" t="s">
        <v>123</v>
      </c>
      <c r="B158" s="16">
        <v>902</v>
      </c>
      <c r="C158" s="21" t="s">
        <v>86</v>
      </c>
      <c r="D158" s="36" t="s">
        <v>93</v>
      </c>
      <c r="E158" s="21" t="s">
        <v>23</v>
      </c>
      <c r="F158" s="21" t="s">
        <v>105</v>
      </c>
      <c r="G158" s="126">
        <v>1500</v>
      </c>
    </row>
    <row r="159" spans="1:7" ht="30.75" customHeight="1">
      <c r="A159" s="50" t="s">
        <v>31</v>
      </c>
      <c r="B159" s="16">
        <v>902</v>
      </c>
      <c r="C159" s="21" t="s">
        <v>86</v>
      </c>
      <c r="D159" s="36" t="s">
        <v>93</v>
      </c>
      <c r="E159" s="21" t="s">
        <v>24</v>
      </c>
      <c r="F159" s="21"/>
      <c r="G159" s="127">
        <f>G160</f>
        <v>3406</v>
      </c>
    </row>
    <row r="160" spans="1:7" ht="36.75" customHeight="1">
      <c r="A160" s="50" t="s">
        <v>199</v>
      </c>
      <c r="B160" s="16">
        <v>902</v>
      </c>
      <c r="C160" s="21" t="s">
        <v>86</v>
      </c>
      <c r="D160" s="36" t="s">
        <v>93</v>
      </c>
      <c r="E160" s="21" t="s">
        <v>25</v>
      </c>
      <c r="F160" s="21"/>
      <c r="G160" s="127">
        <f>G161</f>
        <v>3406</v>
      </c>
    </row>
    <row r="161" spans="1:7" ht="27.75" customHeight="1">
      <c r="A161" s="100" t="s">
        <v>123</v>
      </c>
      <c r="B161" s="16">
        <v>902</v>
      </c>
      <c r="C161" s="21" t="s">
        <v>86</v>
      </c>
      <c r="D161" s="36" t="s">
        <v>93</v>
      </c>
      <c r="E161" s="21" t="s">
        <v>25</v>
      </c>
      <c r="F161" s="21" t="s">
        <v>105</v>
      </c>
      <c r="G161" s="126">
        <f>3481-75</f>
        <v>3406</v>
      </c>
    </row>
    <row r="162" spans="1:7" ht="109.5" customHeight="1">
      <c r="A162" s="50" t="s">
        <v>233</v>
      </c>
      <c r="B162" s="22">
        <v>902</v>
      </c>
      <c r="C162" s="23" t="s">
        <v>86</v>
      </c>
      <c r="D162" s="41" t="s">
        <v>93</v>
      </c>
      <c r="E162" s="21" t="s">
        <v>26</v>
      </c>
      <c r="F162" s="41"/>
      <c r="G162" s="24">
        <f>G163</f>
        <v>400</v>
      </c>
    </row>
    <row r="163" spans="1:7" ht="48.75" customHeight="1">
      <c r="A163" s="117" t="s">
        <v>32</v>
      </c>
      <c r="B163" s="22">
        <v>902</v>
      </c>
      <c r="C163" s="23" t="s">
        <v>86</v>
      </c>
      <c r="D163" s="41" t="s">
        <v>93</v>
      </c>
      <c r="E163" s="21" t="s">
        <v>27</v>
      </c>
      <c r="F163" s="41"/>
      <c r="G163" s="24">
        <f>G164</f>
        <v>400</v>
      </c>
    </row>
    <row r="164" spans="1:7" ht="41.25" customHeight="1">
      <c r="A164" s="116" t="s">
        <v>200</v>
      </c>
      <c r="B164" s="22">
        <v>902</v>
      </c>
      <c r="C164" s="23" t="s">
        <v>86</v>
      </c>
      <c r="D164" s="41" t="s">
        <v>93</v>
      </c>
      <c r="E164" s="21" t="s">
        <v>28</v>
      </c>
      <c r="F164" s="41"/>
      <c r="G164" s="24">
        <f>G165</f>
        <v>400</v>
      </c>
    </row>
    <row r="165" spans="1:7" ht="32.25" customHeight="1">
      <c r="A165" s="100" t="s">
        <v>123</v>
      </c>
      <c r="B165" s="22">
        <v>902</v>
      </c>
      <c r="C165" s="23" t="s">
        <v>86</v>
      </c>
      <c r="D165" s="41" t="s">
        <v>93</v>
      </c>
      <c r="E165" s="21" t="s">
        <v>28</v>
      </c>
      <c r="F165" s="21" t="s">
        <v>105</v>
      </c>
      <c r="G165" s="126">
        <v>400</v>
      </c>
    </row>
    <row r="166" spans="1:7" ht="111" customHeight="1">
      <c r="A166" s="50" t="s">
        <v>234</v>
      </c>
      <c r="B166" s="16">
        <v>902</v>
      </c>
      <c r="C166" s="21" t="s">
        <v>86</v>
      </c>
      <c r="D166" s="21" t="s">
        <v>93</v>
      </c>
      <c r="E166" s="21" t="s">
        <v>29</v>
      </c>
      <c r="F166" s="21"/>
      <c r="G166" s="20">
        <f>G167+G178</f>
        <v>1419</v>
      </c>
    </row>
    <row r="167" spans="1:7" ht="31.5" customHeight="1">
      <c r="A167" s="117" t="s">
        <v>33</v>
      </c>
      <c r="B167" s="16">
        <v>902</v>
      </c>
      <c r="C167" s="21" t="s">
        <v>86</v>
      </c>
      <c r="D167" s="21" t="s">
        <v>93</v>
      </c>
      <c r="E167" s="21" t="s">
        <v>30</v>
      </c>
      <c r="F167" s="21"/>
      <c r="G167" s="20">
        <f>G168+G170+G172+G174+G176</f>
        <v>1099</v>
      </c>
    </row>
    <row r="168" spans="1:7" ht="51" customHeight="1">
      <c r="A168" s="116" t="s">
        <v>0</v>
      </c>
      <c r="B168" s="16">
        <v>902</v>
      </c>
      <c r="C168" s="21" t="s">
        <v>86</v>
      </c>
      <c r="D168" s="21" t="s">
        <v>93</v>
      </c>
      <c r="E168" s="21" t="s">
        <v>34</v>
      </c>
      <c r="F168" s="21"/>
      <c r="G168" s="20">
        <f>G169</f>
        <v>549.1</v>
      </c>
    </row>
    <row r="169" spans="1:7" ht="33.75" customHeight="1">
      <c r="A169" s="100" t="s">
        <v>123</v>
      </c>
      <c r="B169" s="16">
        <v>902</v>
      </c>
      <c r="C169" s="21" t="s">
        <v>86</v>
      </c>
      <c r="D169" s="21" t="s">
        <v>93</v>
      </c>
      <c r="E169" s="21" t="s">
        <v>34</v>
      </c>
      <c r="F169" s="21" t="s">
        <v>105</v>
      </c>
      <c r="G169" s="126">
        <v>549.1</v>
      </c>
    </row>
    <row r="170" spans="1:7" ht="35.25" customHeight="1">
      <c r="A170" s="116" t="s">
        <v>1</v>
      </c>
      <c r="B170" s="16">
        <v>902</v>
      </c>
      <c r="C170" s="21" t="s">
        <v>86</v>
      </c>
      <c r="D170" s="21" t="s">
        <v>93</v>
      </c>
      <c r="E170" s="21" t="s">
        <v>35</v>
      </c>
      <c r="F170" s="21"/>
      <c r="G170" s="127">
        <f>G171</f>
        <v>114.4</v>
      </c>
    </row>
    <row r="171" spans="1:7" ht="32.25" customHeight="1">
      <c r="A171" s="100" t="s">
        <v>123</v>
      </c>
      <c r="B171" s="30">
        <v>902</v>
      </c>
      <c r="C171" s="71" t="s">
        <v>86</v>
      </c>
      <c r="D171" s="70" t="s">
        <v>93</v>
      </c>
      <c r="E171" s="71" t="s">
        <v>35</v>
      </c>
      <c r="F171" s="71" t="s">
        <v>105</v>
      </c>
      <c r="G171" s="126">
        <v>114.4</v>
      </c>
    </row>
    <row r="172" spans="1:7" ht="47.25" customHeight="1">
      <c r="A172" s="116" t="s">
        <v>2</v>
      </c>
      <c r="B172" s="16">
        <v>902</v>
      </c>
      <c r="C172" s="21" t="s">
        <v>86</v>
      </c>
      <c r="D172" s="21" t="s">
        <v>93</v>
      </c>
      <c r="E172" s="21" t="s">
        <v>36</v>
      </c>
      <c r="F172" s="21"/>
      <c r="G172" s="127">
        <f>G173</f>
        <v>25.5</v>
      </c>
    </row>
    <row r="173" spans="1:7" ht="31.5" customHeight="1">
      <c r="A173" s="100" t="s">
        <v>123</v>
      </c>
      <c r="B173" s="22">
        <v>902</v>
      </c>
      <c r="C173" s="23" t="s">
        <v>86</v>
      </c>
      <c r="D173" s="23" t="s">
        <v>93</v>
      </c>
      <c r="E173" s="23" t="s">
        <v>36</v>
      </c>
      <c r="F173" s="21" t="s">
        <v>105</v>
      </c>
      <c r="G173" s="126">
        <v>25.5</v>
      </c>
    </row>
    <row r="174" spans="1:7" ht="27.75" customHeight="1">
      <c r="A174" s="116" t="s">
        <v>3</v>
      </c>
      <c r="B174" s="16">
        <v>902</v>
      </c>
      <c r="C174" s="21" t="s">
        <v>86</v>
      </c>
      <c r="D174" s="21" t="s">
        <v>93</v>
      </c>
      <c r="E174" s="23" t="s">
        <v>37</v>
      </c>
      <c r="F174" s="21"/>
      <c r="G174" s="20">
        <f>G175</f>
        <v>350</v>
      </c>
    </row>
    <row r="175" spans="1:7" ht="30" customHeight="1">
      <c r="A175" s="100" t="s">
        <v>123</v>
      </c>
      <c r="B175" s="16">
        <v>902</v>
      </c>
      <c r="C175" s="21" t="s">
        <v>86</v>
      </c>
      <c r="D175" s="21" t="s">
        <v>93</v>
      </c>
      <c r="E175" s="21" t="s">
        <v>37</v>
      </c>
      <c r="F175" s="21" t="s">
        <v>105</v>
      </c>
      <c r="G175" s="131">
        <v>350</v>
      </c>
    </row>
    <row r="176" spans="1:7" ht="51.75" customHeight="1">
      <c r="A176" s="50" t="s">
        <v>4</v>
      </c>
      <c r="B176" s="16">
        <v>902</v>
      </c>
      <c r="C176" s="21" t="s">
        <v>86</v>
      </c>
      <c r="D176" s="21" t="s">
        <v>93</v>
      </c>
      <c r="E176" s="23" t="s">
        <v>38</v>
      </c>
      <c r="F176" s="21"/>
      <c r="G176" s="20">
        <f>G177</f>
        <v>60</v>
      </c>
    </row>
    <row r="177" spans="1:7" ht="28.5" customHeight="1">
      <c r="A177" s="100" t="s">
        <v>123</v>
      </c>
      <c r="B177" s="22">
        <v>902</v>
      </c>
      <c r="C177" s="23" t="s">
        <v>86</v>
      </c>
      <c r="D177" s="23" t="s">
        <v>93</v>
      </c>
      <c r="E177" s="23" t="s">
        <v>38</v>
      </c>
      <c r="F177" s="21" t="s">
        <v>105</v>
      </c>
      <c r="G177" s="126">
        <v>60</v>
      </c>
    </row>
    <row r="178" spans="1:7" ht="28.5" customHeight="1">
      <c r="A178" s="50" t="s">
        <v>248</v>
      </c>
      <c r="B178" s="22">
        <v>902</v>
      </c>
      <c r="C178" s="23" t="s">
        <v>86</v>
      </c>
      <c r="D178" s="23" t="s">
        <v>93</v>
      </c>
      <c r="E178" s="23" t="s">
        <v>247</v>
      </c>
      <c r="F178" s="23"/>
      <c r="G178" s="137">
        <f>G179</f>
        <v>320</v>
      </c>
    </row>
    <row r="179" spans="1:7" ht="32.25" customHeight="1">
      <c r="A179" s="116" t="s">
        <v>5</v>
      </c>
      <c r="B179" s="22">
        <v>902</v>
      </c>
      <c r="C179" s="23" t="s">
        <v>86</v>
      </c>
      <c r="D179" s="23" t="s">
        <v>93</v>
      </c>
      <c r="E179" s="23" t="s">
        <v>270</v>
      </c>
      <c r="F179" s="23"/>
      <c r="G179" s="24">
        <f>G180</f>
        <v>320</v>
      </c>
    </row>
    <row r="180" spans="1:7" ht="31.5" customHeight="1">
      <c r="A180" s="100" t="s">
        <v>123</v>
      </c>
      <c r="B180" s="22">
        <v>902</v>
      </c>
      <c r="C180" s="23" t="s">
        <v>86</v>
      </c>
      <c r="D180" s="23" t="s">
        <v>93</v>
      </c>
      <c r="E180" s="23" t="s">
        <v>270</v>
      </c>
      <c r="F180" s="21" t="s">
        <v>105</v>
      </c>
      <c r="G180" s="126">
        <f>20+300</f>
        <v>320</v>
      </c>
    </row>
    <row r="181" spans="1:7" ht="94.5" customHeight="1">
      <c r="A181" s="50" t="s">
        <v>235</v>
      </c>
      <c r="B181" s="16">
        <v>902</v>
      </c>
      <c r="C181" s="21" t="s">
        <v>86</v>
      </c>
      <c r="D181" s="21" t="s">
        <v>93</v>
      </c>
      <c r="E181" s="23" t="s">
        <v>40</v>
      </c>
      <c r="F181" s="21"/>
      <c r="G181" s="20">
        <f>G183+G186+G189</f>
        <v>7850</v>
      </c>
    </row>
    <row r="182" spans="1:7" ht="31.5" customHeight="1">
      <c r="A182" s="117" t="s">
        <v>41</v>
      </c>
      <c r="B182" s="16">
        <v>902</v>
      </c>
      <c r="C182" s="21" t="s">
        <v>86</v>
      </c>
      <c r="D182" s="21" t="s">
        <v>93</v>
      </c>
      <c r="E182" s="23" t="s">
        <v>39</v>
      </c>
      <c r="F182" s="21"/>
      <c r="G182" s="20">
        <f>G183</f>
        <v>500</v>
      </c>
    </row>
    <row r="183" spans="1:7" ht="34.5" customHeight="1">
      <c r="A183" s="116" t="s">
        <v>6</v>
      </c>
      <c r="B183" s="16">
        <v>902</v>
      </c>
      <c r="C183" s="21" t="s">
        <v>86</v>
      </c>
      <c r="D183" s="21" t="s">
        <v>93</v>
      </c>
      <c r="E183" s="21" t="s">
        <v>42</v>
      </c>
      <c r="F183" s="21"/>
      <c r="G183" s="20">
        <f>G184</f>
        <v>500</v>
      </c>
    </row>
    <row r="184" spans="1:7" ht="32.25" customHeight="1">
      <c r="A184" s="100" t="s">
        <v>123</v>
      </c>
      <c r="B184" s="16">
        <v>902</v>
      </c>
      <c r="C184" s="21" t="s">
        <v>86</v>
      </c>
      <c r="D184" s="21" t="s">
        <v>93</v>
      </c>
      <c r="E184" s="21" t="s">
        <v>42</v>
      </c>
      <c r="F184" s="21" t="s">
        <v>105</v>
      </c>
      <c r="G184" s="126">
        <v>500</v>
      </c>
    </row>
    <row r="185" spans="1:7" ht="47.25" customHeight="1">
      <c r="A185" s="50" t="s">
        <v>44</v>
      </c>
      <c r="B185" s="16">
        <v>902</v>
      </c>
      <c r="C185" s="21" t="s">
        <v>86</v>
      </c>
      <c r="D185" s="21" t="s">
        <v>93</v>
      </c>
      <c r="E185" s="21" t="s">
        <v>43</v>
      </c>
      <c r="F185" s="21"/>
      <c r="G185" s="20">
        <f>G186</f>
        <v>1650</v>
      </c>
    </row>
    <row r="186" spans="1:7" ht="31.5" customHeight="1">
      <c r="A186" s="50" t="s">
        <v>221</v>
      </c>
      <c r="B186" s="16">
        <v>902</v>
      </c>
      <c r="C186" s="21" t="s">
        <v>86</v>
      </c>
      <c r="D186" s="21" t="s">
        <v>93</v>
      </c>
      <c r="E186" s="21" t="s">
        <v>45</v>
      </c>
      <c r="F186" s="21"/>
      <c r="G186" s="20">
        <f>G187</f>
        <v>1650</v>
      </c>
    </row>
    <row r="187" spans="1:7" ht="31.5" customHeight="1">
      <c r="A187" s="100" t="s">
        <v>123</v>
      </c>
      <c r="B187" s="16">
        <v>902</v>
      </c>
      <c r="C187" s="21" t="s">
        <v>86</v>
      </c>
      <c r="D187" s="21" t="s">
        <v>93</v>
      </c>
      <c r="E187" s="21" t="s">
        <v>45</v>
      </c>
      <c r="F187" s="21" t="s">
        <v>105</v>
      </c>
      <c r="G187" s="126">
        <f>1500+150</f>
        <v>1650</v>
      </c>
    </row>
    <row r="188" spans="1:7" ht="31.5" customHeight="1">
      <c r="A188" s="50" t="s">
        <v>220</v>
      </c>
      <c r="B188" s="16">
        <v>902</v>
      </c>
      <c r="C188" s="21" t="s">
        <v>86</v>
      </c>
      <c r="D188" s="21" t="s">
        <v>93</v>
      </c>
      <c r="E188" s="21" t="s">
        <v>218</v>
      </c>
      <c r="F188" s="21"/>
      <c r="G188" s="20">
        <f>G189</f>
        <v>5700</v>
      </c>
    </row>
    <row r="189" spans="1:7" ht="39.75" customHeight="1">
      <c r="A189" s="50" t="s">
        <v>7</v>
      </c>
      <c r="B189" s="16">
        <v>902</v>
      </c>
      <c r="C189" s="21" t="s">
        <v>86</v>
      </c>
      <c r="D189" s="21" t="s">
        <v>93</v>
      </c>
      <c r="E189" s="21" t="s">
        <v>219</v>
      </c>
      <c r="F189" s="21"/>
      <c r="G189" s="20">
        <f>G190</f>
        <v>5700</v>
      </c>
    </row>
    <row r="190" spans="1:7" ht="31.5" customHeight="1">
      <c r="A190" s="100" t="s">
        <v>123</v>
      </c>
      <c r="B190" s="16">
        <v>902</v>
      </c>
      <c r="C190" s="21" t="s">
        <v>86</v>
      </c>
      <c r="D190" s="21" t="s">
        <v>93</v>
      </c>
      <c r="E190" s="21" t="s">
        <v>219</v>
      </c>
      <c r="F190" s="21" t="s">
        <v>105</v>
      </c>
      <c r="G190" s="126">
        <f>5200+500</f>
        <v>5700</v>
      </c>
    </row>
    <row r="191" spans="1:7" ht="80.25" customHeight="1">
      <c r="A191" s="104" t="s">
        <v>226</v>
      </c>
      <c r="B191" s="16">
        <v>902</v>
      </c>
      <c r="C191" s="21" t="s">
        <v>86</v>
      </c>
      <c r="D191" s="21" t="s">
        <v>93</v>
      </c>
      <c r="E191" s="21" t="s">
        <v>135</v>
      </c>
      <c r="F191" s="21"/>
      <c r="G191" s="20">
        <f>G192</f>
        <v>135</v>
      </c>
    </row>
    <row r="192" spans="1:7" ht="37.5" customHeight="1">
      <c r="A192" s="112" t="s">
        <v>136</v>
      </c>
      <c r="B192" s="16"/>
      <c r="C192" s="21"/>
      <c r="D192" s="21"/>
      <c r="E192" s="21" t="s">
        <v>137</v>
      </c>
      <c r="F192" s="21"/>
      <c r="G192" s="20">
        <f>G193</f>
        <v>135</v>
      </c>
    </row>
    <row r="193" spans="1:7" ht="48" customHeight="1">
      <c r="A193" s="114" t="s">
        <v>12</v>
      </c>
      <c r="B193" s="16">
        <v>902</v>
      </c>
      <c r="C193" s="21" t="s">
        <v>86</v>
      </c>
      <c r="D193" s="21" t="s">
        <v>93</v>
      </c>
      <c r="E193" s="21" t="s">
        <v>145</v>
      </c>
      <c r="F193" s="21"/>
      <c r="G193" s="20">
        <f>G194</f>
        <v>135</v>
      </c>
    </row>
    <row r="194" spans="1:7" ht="31.5" customHeight="1">
      <c r="A194" s="100" t="s">
        <v>123</v>
      </c>
      <c r="B194" s="30">
        <v>902</v>
      </c>
      <c r="C194" s="71" t="s">
        <v>86</v>
      </c>
      <c r="D194" s="70" t="s">
        <v>93</v>
      </c>
      <c r="E194" s="71" t="s">
        <v>145</v>
      </c>
      <c r="F194" s="21" t="s">
        <v>105</v>
      </c>
      <c r="G194" s="126">
        <v>135</v>
      </c>
    </row>
    <row r="195" spans="1:7" ht="31.5" customHeight="1">
      <c r="A195" s="54" t="s">
        <v>102</v>
      </c>
      <c r="B195" s="16">
        <v>902</v>
      </c>
      <c r="C195" s="21" t="s">
        <v>86</v>
      </c>
      <c r="D195" s="21" t="s">
        <v>93</v>
      </c>
      <c r="E195" s="21" t="s">
        <v>129</v>
      </c>
      <c r="F195" s="21"/>
      <c r="G195" s="20">
        <f>G196</f>
        <v>990</v>
      </c>
    </row>
    <row r="196" spans="1:7" ht="31.5" customHeight="1">
      <c r="A196" s="102" t="s">
        <v>111</v>
      </c>
      <c r="B196" s="16">
        <v>902</v>
      </c>
      <c r="C196" s="21" t="s">
        <v>86</v>
      </c>
      <c r="D196" s="21" t="s">
        <v>93</v>
      </c>
      <c r="E196" s="21" t="s">
        <v>130</v>
      </c>
      <c r="F196" s="21"/>
      <c r="G196" s="20">
        <f>G197</f>
        <v>990</v>
      </c>
    </row>
    <row r="197" spans="1:7" ht="26.25" customHeight="1">
      <c r="A197" s="54" t="s">
        <v>104</v>
      </c>
      <c r="B197" s="16">
        <v>902</v>
      </c>
      <c r="C197" s="21" t="s">
        <v>86</v>
      </c>
      <c r="D197" s="21" t="s">
        <v>93</v>
      </c>
      <c r="E197" s="21" t="s">
        <v>254</v>
      </c>
      <c r="F197" s="21"/>
      <c r="G197" s="20">
        <f>G198+G200+G202</f>
        <v>990</v>
      </c>
    </row>
    <row r="198" spans="1:7" ht="31.5" customHeight="1">
      <c r="A198" s="103" t="s">
        <v>191</v>
      </c>
      <c r="B198" s="16">
        <v>902</v>
      </c>
      <c r="C198" s="21" t="s">
        <v>86</v>
      </c>
      <c r="D198" s="21" t="s">
        <v>93</v>
      </c>
      <c r="E198" s="21" t="s">
        <v>256</v>
      </c>
      <c r="F198" s="21"/>
      <c r="G198" s="20">
        <f>G199</f>
        <v>40</v>
      </c>
    </row>
    <row r="199" spans="1:7" ht="31.5" customHeight="1">
      <c r="A199" s="100" t="s">
        <v>123</v>
      </c>
      <c r="B199" s="16">
        <v>902</v>
      </c>
      <c r="C199" s="21" t="s">
        <v>86</v>
      </c>
      <c r="D199" s="36" t="s">
        <v>93</v>
      </c>
      <c r="E199" s="21" t="s">
        <v>256</v>
      </c>
      <c r="F199" s="36" t="s">
        <v>105</v>
      </c>
      <c r="G199" s="132">
        <v>40</v>
      </c>
    </row>
    <row r="200" spans="1:7" ht="31.5" customHeight="1">
      <c r="A200" s="121" t="s">
        <v>8</v>
      </c>
      <c r="B200" s="16">
        <v>902</v>
      </c>
      <c r="C200" s="21" t="s">
        <v>86</v>
      </c>
      <c r="D200" s="36" t="s">
        <v>93</v>
      </c>
      <c r="E200" s="21" t="s">
        <v>266</v>
      </c>
      <c r="F200" s="36"/>
      <c r="G200" s="20">
        <f>G201</f>
        <v>770</v>
      </c>
    </row>
    <row r="201" spans="1:7" ht="31.5" customHeight="1">
      <c r="A201" s="101" t="s">
        <v>123</v>
      </c>
      <c r="B201" s="30">
        <v>902</v>
      </c>
      <c r="C201" s="71" t="s">
        <v>86</v>
      </c>
      <c r="D201" s="70" t="s">
        <v>93</v>
      </c>
      <c r="E201" s="71" t="s">
        <v>266</v>
      </c>
      <c r="F201" s="70" t="s">
        <v>105</v>
      </c>
      <c r="G201" s="135">
        <f>200+195+75+300</f>
        <v>770</v>
      </c>
    </row>
    <row r="202" spans="1:7" ht="31.5" customHeight="1">
      <c r="A202" s="121" t="s">
        <v>225</v>
      </c>
      <c r="B202" s="16">
        <v>902</v>
      </c>
      <c r="C202" s="21" t="s">
        <v>86</v>
      </c>
      <c r="D202" s="21" t="s">
        <v>93</v>
      </c>
      <c r="E202" s="21" t="s">
        <v>265</v>
      </c>
      <c r="F202" s="21"/>
      <c r="G202" s="132">
        <f>G203</f>
        <v>180</v>
      </c>
    </row>
    <row r="203" spans="1:7" ht="31.5" customHeight="1" thickBot="1">
      <c r="A203" s="101" t="s">
        <v>123</v>
      </c>
      <c r="B203" s="30">
        <v>902</v>
      </c>
      <c r="C203" s="71" t="s">
        <v>86</v>
      </c>
      <c r="D203" s="70" t="s">
        <v>93</v>
      </c>
      <c r="E203" s="71" t="s">
        <v>265</v>
      </c>
      <c r="F203" s="70" t="s">
        <v>105</v>
      </c>
      <c r="G203" s="134">
        <f>160+20</f>
        <v>180</v>
      </c>
    </row>
    <row r="204" spans="1:7" ht="28.5" customHeight="1" thickBot="1">
      <c r="A204" s="25" t="s">
        <v>76</v>
      </c>
      <c r="B204" s="13">
        <v>902</v>
      </c>
      <c r="C204" s="27" t="s">
        <v>95</v>
      </c>
      <c r="D204" s="98" t="s">
        <v>84</v>
      </c>
      <c r="E204" s="27" t="s">
        <v>59</v>
      </c>
      <c r="F204" s="98" t="s">
        <v>59</v>
      </c>
      <c r="G204" s="28">
        <f>G205+G224+G213+G214</f>
        <v>5588.3</v>
      </c>
    </row>
    <row r="205" spans="1:7" ht="24" customHeight="1">
      <c r="A205" s="51" t="s">
        <v>58</v>
      </c>
      <c r="B205" s="15">
        <v>902</v>
      </c>
      <c r="C205" s="17" t="s">
        <v>95</v>
      </c>
      <c r="D205" s="18" t="s">
        <v>78</v>
      </c>
      <c r="E205" s="17" t="s">
        <v>59</v>
      </c>
      <c r="F205" s="18" t="s">
        <v>59</v>
      </c>
      <c r="G205" s="63">
        <f>G206+G215</f>
        <v>447.4999999999999</v>
      </c>
    </row>
    <row r="206" spans="1:7" ht="78.75" customHeight="1">
      <c r="A206" s="54" t="s">
        <v>236</v>
      </c>
      <c r="B206" s="29">
        <v>902</v>
      </c>
      <c r="C206" s="61" t="s">
        <v>95</v>
      </c>
      <c r="D206" s="62" t="s">
        <v>78</v>
      </c>
      <c r="E206" s="61" t="s">
        <v>165</v>
      </c>
      <c r="F206" s="62"/>
      <c r="G206" s="63">
        <f>G207</f>
        <v>357.0999999999999</v>
      </c>
    </row>
    <row r="207" spans="1:7" ht="110.25">
      <c r="A207" s="54" t="s">
        <v>237</v>
      </c>
      <c r="B207" s="29">
        <v>902</v>
      </c>
      <c r="C207" s="61" t="s">
        <v>95</v>
      </c>
      <c r="D207" s="62" t="s">
        <v>78</v>
      </c>
      <c r="E207" s="61" t="s">
        <v>187</v>
      </c>
      <c r="F207" s="62"/>
      <c r="G207" s="63">
        <f>G209</f>
        <v>357.0999999999999</v>
      </c>
    </row>
    <row r="208" spans="1:7" ht="31.5">
      <c r="A208" s="111" t="s">
        <v>166</v>
      </c>
      <c r="B208" s="29">
        <v>902</v>
      </c>
      <c r="C208" s="61" t="s">
        <v>95</v>
      </c>
      <c r="D208" s="62" t="s">
        <v>78</v>
      </c>
      <c r="E208" s="61" t="s">
        <v>164</v>
      </c>
      <c r="F208" s="62"/>
      <c r="G208" s="63">
        <f>G209</f>
        <v>357.0999999999999</v>
      </c>
    </row>
    <row r="209" spans="1:7" ht="30" customHeight="1">
      <c r="A209" s="111" t="s">
        <v>201</v>
      </c>
      <c r="B209" s="29">
        <v>902</v>
      </c>
      <c r="C209" s="61" t="s">
        <v>95</v>
      </c>
      <c r="D209" s="62" t="s">
        <v>78</v>
      </c>
      <c r="E209" s="61" t="s">
        <v>167</v>
      </c>
      <c r="F209" s="62"/>
      <c r="G209" s="63">
        <f>G210+G211+G212</f>
        <v>357.0999999999999</v>
      </c>
    </row>
    <row r="210" spans="1:7" ht="30" customHeight="1">
      <c r="A210" s="50" t="s">
        <v>81</v>
      </c>
      <c r="B210" s="16">
        <v>902</v>
      </c>
      <c r="C210" s="21" t="s">
        <v>95</v>
      </c>
      <c r="D210" s="36" t="s">
        <v>78</v>
      </c>
      <c r="E210" s="61" t="s">
        <v>167</v>
      </c>
      <c r="F210" s="21" t="s">
        <v>47</v>
      </c>
      <c r="G210" s="126">
        <f>638.3-247.1-74.6</f>
        <v>316.5999999999999</v>
      </c>
    </row>
    <row r="211" spans="1:7" ht="33" customHeight="1">
      <c r="A211" s="100" t="s">
        <v>123</v>
      </c>
      <c r="B211" s="22">
        <v>902</v>
      </c>
      <c r="C211" s="23" t="s">
        <v>95</v>
      </c>
      <c r="D211" s="41" t="s">
        <v>78</v>
      </c>
      <c r="E211" s="61" t="s">
        <v>167</v>
      </c>
      <c r="F211" s="23" t="s">
        <v>105</v>
      </c>
      <c r="G211" s="126">
        <f>179.8-4.8-0.7-40.8-85.6-7.7</f>
        <v>40.2</v>
      </c>
    </row>
    <row r="212" spans="1:7" ht="25.5" customHeight="1">
      <c r="A212" s="54" t="s">
        <v>126</v>
      </c>
      <c r="B212" s="16">
        <v>902</v>
      </c>
      <c r="C212" s="21" t="s">
        <v>95</v>
      </c>
      <c r="D212" s="106" t="s">
        <v>78</v>
      </c>
      <c r="E212" s="61" t="s">
        <v>167</v>
      </c>
      <c r="F212" s="21" t="s">
        <v>107</v>
      </c>
      <c r="G212" s="126">
        <f>0.8-0.5</f>
        <v>0.30000000000000004</v>
      </c>
    </row>
    <row r="213" spans="1:7" s="142" customFormat="1" ht="42.75" customHeight="1">
      <c r="A213" s="116" t="s">
        <v>283</v>
      </c>
      <c r="B213" s="16">
        <v>902</v>
      </c>
      <c r="C213" s="21" t="s">
        <v>95</v>
      </c>
      <c r="D213" s="21" t="s">
        <v>78</v>
      </c>
      <c r="E213" s="21" t="s">
        <v>282</v>
      </c>
      <c r="F213" s="21" t="s">
        <v>273</v>
      </c>
      <c r="G213" s="132">
        <v>3727.9</v>
      </c>
    </row>
    <row r="214" spans="1:7" s="142" customFormat="1" ht="66.75" customHeight="1">
      <c r="A214" s="116" t="s">
        <v>284</v>
      </c>
      <c r="B214" s="16">
        <v>902</v>
      </c>
      <c r="C214" s="21" t="s">
        <v>95</v>
      </c>
      <c r="D214" s="21" t="s">
        <v>78</v>
      </c>
      <c r="E214" s="21" t="s">
        <v>285</v>
      </c>
      <c r="F214" s="21" t="s">
        <v>273</v>
      </c>
      <c r="G214" s="132">
        <v>461.8</v>
      </c>
    </row>
    <row r="215" spans="1:7" ht="38.25" customHeight="1">
      <c r="A215" s="54" t="s">
        <v>102</v>
      </c>
      <c r="B215" s="22">
        <v>902</v>
      </c>
      <c r="C215" s="23" t="s">
        <v>95</v>
      </c>
      <c r="D215" s="41" t="s">
        <v>78</v>
      </c>
      <c r="E215" s="23" t="s">
        <v>129</v>
      </c>
      <c r="F215" s="41"/>
      <c r="G215" s="24">
        <f>G216</f>
        <v>90.4</v>
      </c>
    </row>
    <row r="216" spans="1:7" ht="32.25" customHeight="1">
      <c r="A216" s="102" t="s">
        <v>111</v>
      </c>
      <c r="B216" s="22">
        <v>902</v>
      </c>
      <c r="C216" s="23" t="s">
        <v>95</v>
      </c>
      <c r="D216" s="41" t="s">
        <v>78</v>
      </c>
      <c r="E216" s="23" t="s">
        <v>130</v>
      </c>
      <c r="F216" s="41"/>
      <c r="G216" s="24">
        <f>G217</f>
        <v>90.4</v>
      </c>
    </row>
    <row r="217" spans="1:7" ht="24.75" customHeight="1">
      <c r="A217" s="54" t="s">
        <v>104</v>
      </c>
      <c r="B217" s="16">
        <v>902</v>
      </c>
      <c r="C217" s="21" t="s">
        <v>95</v>
      </c>
      <c r="D217" s="36" t="s">
        <v>78</v>
      </c>
      <c r="E217" s="21" t="s">
        <v>254</v>
      </c>
      <c r="F217" s="36"/>
      <c r="G217" s="20">
        <f>G218+G220+G222</f>
        <v>90.4</v>
      </c>
    </row>
    <row r="218" spans="1:7" ht="49.5" customHeight="1">
      <c r="A218" s="111" t="s">
        <v>214</v>
      </c>
      <c r="B218" s="22">
        <v>902</v>
      </c>
      <c r="C218" s="23" t="s">
        <v>95</v>
      </c>
      <c r="D218" s="41" t="s">
        <v>78</v>
      </c>
      <c r="E218" s="23" t="s">
        <v>267</v>
      </c>
      <c r="F218" s="41"/>
      <c r="G218" s="24">
        <f>G219</f>
        <v>0</v>
      </c>
    </row>
    <row r="219" spans="1:7" ht="36" customHeight="1">
      <c r="A219" s="100" t="s">
        <v>123</v>
      </c>
      <c r="B219" s="22">
        <v>902</v>
      </c>
      <c r="C219" s="23" t="s">
        <v>95</v>
      </c>
      <c r="D219" s="41" t="s">
        <v>78</v>
      </c>
      <c r="E219" s="23" t="s">
        <v>267</v>
      </c>
      <c r="F219" s="23" t="s">
        <v>105</v>
      </c>
      <c r="G219" s="126">
        <f>90-79-11</f>
        <v>0</v>
      </c>
    </row>
    <row r="220" spans="1:7" ht="38.25" customHeight="1">
      <c r="A220" s="121" t="s">
        <v>202</v>
      </c>
      <c r="B220" s="22">
        <v>902</v>
      </c>
      <c r="C220" s="23" t="s">
        <v>95</v>
      </c>
      <c r="D220" s="41" t="s">
        <v>78</v>
      </c>
      <c r="E220" s="23" t="s">
        <v>268</v>
      </c>
      <c r="F220" s="23"/>
      <c r="G220" s="128">
        <f>G221</f>
        <v>90.4</v>
      </c>
    </row>
    <row r="221" spans="1:7" ht="32.25" customHeight="1">
      <c r="A221" s="100" t="s">
        <v>123</v>
      </c>
      <c r="B221" s="22">
        <v>902</v>
      </c>
      <c r="C221" s="23" t="s">
        <v>95</v>
      </c>
      <c r="D221" s="41" t="s">
        <v>78</v>
      </c>
      <c r="E221" s="23" t="s">
        <v>268</v>
      </c>
      <c r="F221" s="21" t="s">
        <v>105</v>
      </c>
      <c r="G221" s="126">
        <f>300-209.6</f>
        <v>90.4</v>
      </c>
    </row>
    <row r="222" spans="1:7" ht="32.25" customHeight="1">
      <c r="A222" s="121" t="s">
        <v>225</v>
      </c>
      <c r="B222" s="22">
        <v>902</v>
      </c>
      <c r="C222" s="23" t="s">
        <v>95</v>
      </c>
      <c r="D222" s="41" t="s">
        <v>78</v>
      </c>
      <c r="E222" s="23" t="s">
        <v>265</v>
      </c>
      <c r="F222" s="21"/>
      <c r="G222" s="126">
        <f>G223</f>
        <v>0</v>
      </c>
    </row>
    <row r="223" spans="1:7" ht="32.25" customHeight="1">
      <c r="A223" s="100" t="s">
        <v>123</v>
      </c>
      <c r="B223" s="22">
        <v>902</v>
      </c>
      <c r="C223" s="23" t="s">
        <v>95</v>
      </c>
      <c r="D223" s="41" t="s">
        <v>78</v>
      </c>
      <c r="E223" s="23" t="s">
        <v>265</v>
      </c>
      <c r="F223" s="21" t="s">
        <v>105</v>
      </c>
      <c r="G223" s="126">
        <f>20-20</f>
        <v>0</v>
      </c>
    </row>
    <row r="224" spans="1:7" ht="27" customHeight="1">
      <c r="A224" s="57" t="s">
        <v>89</v>
      </c>
      <c r="B224" s="16">
        <v>902</v>
      </c>
      <c r="C224" s="21" t="s">
        <v>95</v>
      </c>
      <c r="D224" s="21" t="s">
        <v>94</v>
      </c>
      <c r="E224" s="21"/>
      <c r="F224" s="21"/>
      <c r="G224" s="20">
        <f>G225</f>
        <v>951.1</v>
      </c>
    </row>
    <row r="225" spans="1:7" ht="84" customHeight="1">
      <c r="A225" s="54" t="s">
        <v>236</v>
      </c>
      <c r="B225" s="16">
        <v>902</v>
      </c>
      <c r="C225" s="21" t="s">
        <v>95</v>
      </c>
      <c r="D225" s="21" t="s">
        <v>94</v>
      </c>
      <c r="E225" s="21" t="s">
        <v>165</v>
      </c>
      <c r="F225" s="21"/>
      <c r="G225" s="20">
        <f>G226</f>
        <v>951.1</v>
      </c>
    </row>
    <row r="226" spans="1:7" ht="94.5">
      <c r="A226" s="56" t="s">
        <v>238</v>
      </c>
      <c r="B226" s="16">
        <v>902</v>
      </c>
      <c r="C226" s="21" t="s">
        <v>95</v>
      </c>
      <c r="D226" s="21" t="s">
        <v>94</v>
      </c>
      <c r="E226" s="21" t="s">
        <v>168</v>
      </c>
      <c r="F226" s="21"/>
      <c r="G226" s="20">
        <f>G227</f>
        <v>951.1</v>
      </c>
    </row>
    <row r="227" spans="1:7" ht="31.5">
      <c r="A227" s="111" t="s">
        <v>203</v>
      </c>
      <c r="B227" s="16">
        <v>902</v>
      </c>
      <c r="C227" s="21" t="s">
        <v>95</v>
      </c>
      <c r="D227" s="21" t="s">
        <v>94</v>
      </c>
      <c r="E227" s="21" t="s">
        <v>46</v>
      </c>
      <c r="F227" s="21"/>
      <c r="G227" s="20">
        <f>G228+G230</f>
        <v>951.1</v>
      </c>
    </row>
    <row r="228" spans="1:7" ht="38.25" customHeight="1">
      <c r="A228" s="111" t="s">
        <v>203</v>
      </c>
      <c r="B228" s="16">
        <v>902</v>
      </c>
      <c r="C228" s="21" t="s">
        <v>95</v>
      </c>
      <c r="D228" s="21" t="s">
        <v>94</v>
      </c>
      <c r="E228" s="21" t="s">
        <v>169</v>
      </c>
      <c r="F228" s="21"/>
      <c r="G228" s="20">
        <f>G229</f>
        <v>768</v>
      </c>
    </row>
    <row r="229" spans="1:7" ht="30.75" customHeight="1">
      <c r="A229" s="100" t="s">
        <v>123</v>
      </c>
      <c r="B229" s="16">
        <v>902</v>
      </c>
      <c r="C229" s="21" t="s">
        <v>95</v>
      </c>
      <c r="D229" s="21" t="s">
        <v>94</v>
      </c>
      <c r="E229" s="21" t="s">
        <v>169</v>
      </c>
      <c r="F229" s="21" t="s">
        <v>105</v>
      </c>
      <c r="G229" s="126">
        <f>1503.9-73-11-2.4+120-24.4-10-528.9-110.4-50-3.8-42</f>
        <v>768</v>
      </c>
    </row>
    <row r="230" spans="1:7" ht="23.25" customHeight="1">
      <c r="A230" s="111" t="s">
        <v>204</v>
      </c>
      <c r="B230" s="16">
        <v>902</v>
      </c>
      <c r="C230" s="21" t="s">
        <v>95</v>
      </c>
      <c r="D230" s="21" t="s">
        <v>94</v>
      </c>
      <c r="E230" s="21" t="s">
        <v>170</v>
      </c>
      <c r="F230" s="21"/>
      <c r="G230" s="127">
        <f>G231</f>
        <v>183.10000000000002</v>
      </c>
    </row>
    <row r="231" spans="1:7" ht="33" customHeight="1">
      <c r="A231" s="101" t="s">
        <v>123</v>
      </c>
      <c r="B231" s="22">
        <v>902</v>
      </c>
      <c r="C231" s="23" t="s">
        <v>95</v>
      </c>
      <c r="D231" s="23" t="s">
        <v>94</v>
      </c>
      <c r="E231" s="23" t="s">
        <v>170</v>
      </c>
      <c r="F231" s="23" t="s">
        <v>105</v>
      </c>
      <c r="G231" s="137">
        <f>366.1-183</f>
        <v>183.10000000000002</v>
      </c>
    </row>
    <row r="232" spans="1:7" ht="28.5" customHeight="1" thickBot="1">
      <c r="A232" s="64" t="s">
        <v>61</v>
      </c>
      <c r="B232" s="65">
        <v>902</v>
      </c>
      <c r="C232" s="66" t="s">
        <v>83</v>
      </c>
      <c r="D232" s="67" t="s">
        <v>84</v>
      </c>
      <c r="E232" s="66" t="s">
        <v>59</v>
      </c>
      <c r="F232" s="66" t="s">
        <v>59</v>
      </c>
      <c r="G232" s="139">
        <f>G233+G238</f>
        <v>1358.4</v>
      </c>
    </row>
    <row r="233" spans="1:7" ht="29.25" customHeight="1">
      <c r="A233" s="51" t="s">
        <v>57</v>
      </c>
      <c r="B233" s="15">
        <v>902</v>
      </c>
      <c r="C233" s="17" t="s">
        <v>83</v>
      </c>
      <c r="D233" s="18" t="s">
        <v>78</v>
      </c>
      <c r="E233" s="17" t="s">
        <v>59</v>
      </c>
      <c r="F233" s="18" t="s">
        <v>59</v>
      </c>
      <c r="G233" s="63">
        <f>G234</f>
        <v>938.5</v>
      </c>
    </row>
    <row r="234" spans="1:7" ht="82.5" customHeight="1">
      <c r="A234" s="50" t="s">
        <v>239</v>
      </c>
      <c r="B234" s="16">
        <v>902</v>
      </c>
      <c r="C234" s="21" t="s">
        <v>83</v>
      </c>
      <c r="D234" s="36" t="s">
        <v>78</v>
      </c>
      <c r="E234" s="21" t="s">
        <v>171</v>
      </c>
      <c r="F234" s="36" t="s">
        <v>59</v>
      </c>
      <c r="G234" s="20">
        <f>G235</f>
        <v>938.5</v>
      </c>
    </row>
    <row r="235" spans="1:7" ht="37.5" customHeight="1">
      <c r="A235" s="111" t="s">
        <v>173</v>
      </c>
      <c r="B235" s="16">
        <v>902</v>
      </c>
      <c r="C235" s="21" t="s">
        <v>83</v>
      </c>
      <c r="D235" s="36" t="s">
        <v>78</v>
      </c>
      <c r="E235" s="21" t="s">
        <v>172</v>
      </c>
      <c r="F235" s="36"/>
      <c r="G235" s="20">
        <f>G236</f>
        <v>938.5</v>
      </c>
    </row>
    <row r="236" spans="1:7" ht="37.5" customHeight="1">
      <c r="A236" s="111" t="s">
        <v>205</v>
      </c>
      <c r="B236" s="16">
        <v>902</v>
      </c>
      <c r="C236" s="21" t="s">
        <v>83</v>
      </c>
      <c r="D236" s="36" t="s">
        <v>78</v>
      </c>
      <c r="E236" s="21" t="s">
        <v>174</v>
      </c>
      <c r="F236" s="36" t="s">
        <v>59</v>
      </c>
      <c r="G236" s="20">
        <f>G237</f>
        <v>938.5</v>
      </c>
    </row>
    <row r="237" spans="1:7" ht="31.5" customHeight="1" thickBot="1">
      <c r="A237" s="58" t="s">
        <v>116</v>
      </c>
      <c r="B237" s="22">
        <v>902</v>
      </c>
      <c r="C237" s="23" t="s">
        <v>83</v>
      </c>
      <c r="D237" s="41" t="s">
        <v>78</v>
      </c>
      <c r="E237" s="23" t="s">
        <v>174</v>
      </c>
      <c r="F237" s="125" t="s">
        <v>48</v>
      </c>
      <c r="G237" s="126">
        <f>936.1+2.4</f>
        <v>938.5</v>
      </c>
    </row>
    <row r="238" spans="1:7" ht="27" customHeight="1" thickBot="1">
      <c r="A238" s="92" t="s">
        <v>55</v>
      </c>
      <c r="B238" s="93">
        <v>902</v>
      </c>
      <c r="C238" s="94" t="s">
        <v>83</v>
      </c>
      <c r="D238" s="95" t="s">
        <v>93</v>
      </c>
      <c r="E238" s="94" t="s">
        <v>59</v>
      </c>
      <c r="F238" s="95" t="s">
        <v>59</v>
      </c>
      <c r="G238" s="14">
        <f>G239+G246</f>
        <v>419.9</v>
      </c>
    </row>
    <row r="239" spans="1:7" ht="83.25" customHeight="1">
      <c r="A239" s="50" t="s">
        <v>239</v>
      </c>
      <c r="B239" s="46">
        <v>902</v>
      </c>
      <c r="C239" s="73">
        <v>10</v>
      </c>
      <c r="D239" s="80" t="s">
        <v>93</v>
      </c>
      <c r="E239" s="109" t="s">
        <v>171</v>
      </c>
      <c r="F239" s="80"/>
      <c r="G239" s="63">
        <f>G241+G244</f>
        <v>219.9</v>
      </c>
    </row>
    <row r="240" spans="1:7" ht="50.25" customHeight="1">
      <c r="A240" s="111" t="s">
        <v>215</v>
      </c>
      <c r="B240" s="46">
        <v>902</v>
      </c>
      <c r="C240" s="73" t="s">
        <v>83</v>
      </c>
      <c r="D240" s="80" t="s">
        <v>93</v>
      </c>
      <c r="E240" s="73" t="s">
        <v>175</v>
      </c>
      <c r="F240" s="80"/>
      <c r="G240" s="63">
        <f>G241</f>
        <v>180</v>
      </c>
    </row>
    <row r="241" spans="1:7" ht="53.25" customHeight="1">
      <c r="A241" s="115" t="s">
        <v>206</v>
      </c>
      <c r="B241" s="75">
        <v>902</v>
      </c>
      <c r="C241" s="76">
        <v>10</v>
      </c>
      <c r="D241" s="81" t="s">
        <v>93</v>
      </c>
      <c r="E241" s="76" t="s">
        <v>176</v>
      </c>
      <c r="F241" s="81"/>
      <c r="G241" s="20">
        <f>G242</f>
        <v>180</v>
      </c>
    </row>
    <row r="242" spans="1:7" ht="27" customHeight="1">
      <c r="A242" s="58" t="s">
        <v>116</v>
      </c>
      <c r="B242" s="75">
        <v>902</v>
      </c>
      <c r="C242" s="76" t="s">
        <v>83</v>
      </c>
      <c r="D242" s="81" t="s">
        <v>93</v>
      </c>
      <c r="E242" s="76" t="s">
        <v>176</v>
      </c>
      <c r="F242" s="76" t="s">
        <v>48</v>
      </c>
      <c r="G242" s="126">
        <v>180</v>
      </c>
    </row>
    <row r="243" spans="1:7" ht="35.25" customHeight="1">
      <c r="A243" s="115" t="s">
        <v>178</v>
      </c>
      <c r="B243" s="69">
        <v>902</v>
      </c>
      <c r="C243" s="74" t="s">
        <v>83</v>
      </c>
      <c r="D243" s="82" t="s">
        <v>93</v>
      </c>
      <c r="E243" s="73" t="s">
        <v>177</v>
      </c>
      <c r="F243" s="82"/>
      <c r="G243" s="20">
        <f>G244</f>
        <v>39.9</v>
      </c>
    </row>
    <row r="244" spans="1:7" ht="30.75" customHeight="1">
      <c r="A244" s="115" t="s">
        <v>207</v>
      </c>
      <c r="B244" s="75">
        <v>902</v>
      </c>
      <c r="C244" s="76">
        <v>10</v>
      </c>
      <c r="D244" s="81" t="s">
        <v>93</v>
      </c>
      <c r="E244" s="76" t="s">
        <v>179</v>
      </c>
      <c r="F244" s="81"/>
      <c r="G244" s="20">
        <f>G245</f>
        <v>39.9</v>
      </c>
    </row>
    <row r="245" spans="1:7" ht="21.75" customHeight="1" thickBot="1">
      <c r="A245" s="105" t="s">
        <v>85</v>
      </c>
      <c r="B245" s="69">
        <v>902</v>
      </c>
      <c r="C245" s="89" t="s">
        <v>83</v>
      </c>
      <c r="D245" s="82" t="s">
        <v>93</v>
      </c>
      <c r="E245" s="96" t="s">
        <v>179</v>
      </c>
      <c r="F245" s="129">
        <v>360</v>
      </c>
      <c r="G245" s="126">
        <v>39.9</v>
      </c>
    </row>
    <row r="246" spans="1:7" ht="48" customHeight="1" thickBot="1">
      <c r="A246" s="140" t="s">
        <v>276</v>
      </c>
      <c r="B246" s="69">
        <v>902</v>
      </c>
      <c r="C246" s="89" t="s">
        <v>83</v>
      </c>
      <c r="D246" s="82" t="s">
        <v>93</v>
      </c>
      <c r="E246" s="74" t="s">
        <v>275</v>
      </c>
      <c r="F246" s="141" t="s">
        <v>274</v>
      </c>
      <c r="G246" s="138">
        <v>200</v>
      </c>
    </row>
    <row r="247" spans="1:7" ht="15.75" customHeight="1" thickBot="1">
      <c r="A247" s="12" t="s">
        <v>69</v>
      </c>
      <c r="B247" s="13">
        <v>902</v>
      </c>
      <c r="C247" s="43" t="s">
        <v>82</v>
      </c>
      <c r="D247" s="32" t="s">
        <v>84</v>
      </c>
      <c r="E247" s="31"/>
      <c r="F247" s="31"/>
      <c r="G247" s="97">
        <f>G248</f>
        <v>1852.5</v>
      </c>
    </row>
    <row r="248" spans="1:7" ht="21.75" customHeight="1">
      <c r="A248" s="52" t="s">
        <v>70</v>
      </c>
      <c r="B248" s="29">
        <v>902</v>
      </c>
      <c r="C248" s="61" t="s">
        <v>82</v>
      </c>
      <c r="D248" s="61" t="s">
        <v>78</v>
      </c>
      <c r="E248" s="17"/>
      <c r="F248" s="17"/>
      <c r="G248" s="42">
        <f>G249+G258</f>
        <v>1852.5</v>
      </c>
    </row>
    <row r="249" spans="1:7" ht="84" customHeight="1">
      <c r="A249" s="54" t="s">
        <v>240</v>
      </c>
      <c r="B249" s="16">
        <v>902</v>
      </c>
      <c r="C249" s="21" t="s">
        <v>82</v>
      </c>
      <c r="D249" s="21" t="s">
        <v>78</v>
      </c>
      <c r="E249" s="21" t="s">
        <v>180</v>
      </c>
      <c r="F249" s="21"/>
      <c r="G249" s="59">
        <f>G250+G255</f>
        <v>192.20000000000002</v>
      </c>
    </row>
    <row r="250" spans="1:7" ht="38.25" customHeight="1">
      <c r="A250" s="122" t="s">
        <v>181</v>
      </c>
      <c r="B250" s="16">
        <v>902</v>
      </c>
      <c r="C250" s="21" t="s">
        <v>82</v>
      </c>
      <c r="D250" s="21" t="s">
        <v>78</v>
      </c>
      <c r="E250" s="21" t="s">
        <v>182</v>
      </c>
      <c r="F250" s="21"/>
      <c r="G250" s="85">
        <f>G251+G253</f>
        <v>192.20000000000002</v>
      </c>
    </row>
    <row r="251" spans="1:7" ht="31.5" customHeight="1">
      <c r="A251" s="111" t="s">
        <v>208</v>
      </c>
      <c r="B251" s="16">
        <v>902</v>
      </c>
      <c r="C251" s="21" t="s">
        <v>82</v>
      </c>
      <c r="D251" s="21" t="s">
        <v>78</v>
      </c>
      <c r="E251" s="21" t="s">
        <v>183</v>
      </c>
      <c r="F251" s="21"/>
      <c r="G251" s="59">
        <f>G252</f>
        <v>0</v>
      </c>
    </row>
    <row r="252" spans="1:7" ht="30.75" customHeight="1">
      <c r="A252" s="100" t="s">
        <v>123</v>
      </c>
      <c r="B252" s="22">
        <v>902</v>
      </c>
      <c r="C252" s="23" t="s">
        <v>82</v>
      </c>
      <c r="D252" s="23" t="s">
        <v>78</v>
      </c>
      <c r="E252" s="21" t="s">
        <v>183</v>
      </c>
      <c r="F252" s="23" t="s">
        <v>105</v>
      </c>
      <c r="G252" s="126">
        <f>20-20</f>
        <v>0</v>
      </c>
    </row>
    <row r="253" spans="1:7" ht="28.5" customHeight="1">
      <c r="A253" s="50" t="s">
        <v>209</v>
      </c>
      <c r="B253" s="22">
        <v>902</v>
      </c>
      <c r="C253" s="21" t="s">
        <v>82</v>
      </c>
      <c r="D253" s="21" t="s">
        <v>78</v>
      </c>
      <c r="E253" s="21" t="s">
        <v>184</v>
      </c>
      <c r="F253" s="21"/>
      <c r="G253" s="130">
        <f>G254+G263</f>
        <v>192.20000000000002</v>
      </c>
    </row>
    <row r="254" spans="1:7" ht="30.75" customHeight="1">
      <c r="A254" s="101" t="s">
        <v>123</v>
      </c>
      <c r="B254" s="22">
        <v>902</v>
      </c>
      <c r="C254" s="23" t="s">
        <v>82</v>
      </c>
      <c r="D254" s="23" t="s">
        <v>78</v>
      </c>
      <c r="E254" s="23" t="s">
        <v>184</v>
      </c>
      <c r="F254" s="21" t="s">
        <v>105</v>
      </c>
      <c r="G254" s="126">
        <f>408.8-216.6</f>
        <v>192.20000000000002</v>
      </c>
    </row>
    <row r="255" spans="1:7" ht="30.75" customHeight="1">
      <c r="A255" s="122" t="s">
        <v>186</v>
      </c>
      <c r="B255" s="16">
        <v>902</v>
      </c>
      <c r="C255" s="21" t="s">
        <v>82</v>
      </c>
      <c r="D255" s="21" t="s">
        <v>78</v>
      </c>
      <c r="E255" s="23" t="s">
        <v>185</v>
      </c>
      <c r="F255" s="21"/>
      <c r="G255" s="118">
        <f>G256</f>
        <v>0</v>
      </c>
    </row>
    <row r="256" spans="1:7" ht="50.25" customHeight="1">
      <c r="A256" s="111" t="s">
        <v>210</v>
      </c>
      <c r="B256" s="16">
        <v>902</v>
      </c>
      <c r="C256" s="21" t="s">
        <v>82</v>
      </c>
      <c r="D256" s="21" t="s">
        <v>78</v>
      </c>
      <c r="E256" s="23" t="s">
        <v>269</v>
      </c>
      <c r="F256" s="21"/>
      <c r="G256" s="118">
        <f>G257</f>
        <v>0</v>
      </c>
    </row>
    <row r="257" spans="1:7" ht="28.5" customHeight="1">
      <c r="A257" s="101" t="s">
        <v>123</v>
      </c>
      <c r="B257" s="22">
        <v>902</v>
      </c>
      <c r="C257" s="23" t="s">
        <v>82</v>
      </c>
      <c r="D257" s="23" t="s">
        <v>78</v>
      </c>
      <c r="E257" s="23" t="s">
        <v>269</v>
      </c>
      <c r="F257" s="23" t="s">
        <v>105</v>
      </c>
      <c r="G257" s="137">
        <f>300+1000-1300</f>
        <v>0</v>
      </c>
    </row>
    <row r="258" spans="1:7" s="142" customFormat="1" ht="66.75" customHeight="1">
      <c r="A258" s="116" t="s">
        <v>280</v>
      </c>
      <c r="B258" s="16">
        <v>902</v>
      </c>
      <c r="C258" s="21" t="s">
        <v>82</v>
      </c>
      <c r="D258" s="21" t="s">
        <v>78</v>
      </c>
      <c r="E258" s="21" t="s">
        <v>182</v>
      </c>
      <c r="F258" s="21"/>
      <c r="G258" s="132">
        <f>G259+G260</f>
        <v>1660.3</v>
      </c>
    </row>
    <row r="259" spans="1:7" s="142" customFormat="1" ht="59.25" customHeight="1">
      <c r="A259" s="116" t="s">
        <v>281</v>
      </c>
      <c r="B259" s="16">
        <v>902</v>
      </c>
      <c r="C259" s="21" t="s">
        <v>82</v>
      </c>
      <c r="D259" s="21" t="s">
        <v>78</v>
      </c>
      <c r="E259" s="21" t="s">
        <v>277</v>
      </c>
      <c r="F259" s="21" t="s">
        <v>273</v>
      </c>
      <c r="G259" s="132">
        <v>360.3</v>
      </c>
    </row>
    <row r="260" spans="1:7" s="142" customFormat="1" ht="54.75" customHeight="1">
      <c r="A260" s="116" t="s">
        <v>278</v>
      </c>
      <c r="B260" s="16">
        <v>902</v>
      </c>
      <c r="C260" s="21" t="s">
        <v>82</v>
      </c>
      <c r="D260" s="21" t="s">
        <v>78</v>
      </c>
      <c r="E260" s="21" t="s">
        <v>279</v>
      </c>
      <c r="F260" s="21" t="s">
        <v>273</v>
      </c>
      <c r="G260" s="132">
        <v>1300</v>
      </c>
    </row>
    <row r="261" spans="1:7" ht="49.5" customHeight="1">
      <c r="A261" s="86"/>
      <c r="B261" s="87"/>
      <c r="C261" s="70"/>
      <c r="D261" s="70"/>
      <c r="E261" s="70"/>
      <c r="F261" s="70"/>
      <c r="G261" s="88"/>
    </row>
    <row r="262" spans="1:7" ht="30" customHeight="1">
      <c r="A262" s="86"/>
      <c r="B262" s="87"/>
      <c r="C262" s="70"/>
      <c r="D262" s="70"/>
      <c r="E262" s="70"/>
      <c r="F262" s="70"/>
      <c r="G262" s="88"/>
    </row>
    <row r="263" spans="1:7" ht="50.25" customHeight="1">
      <c r="A263" s="86"/>
      <c r="B263" s="87"/>
      <c r="C263" s="70"/>
      <c r="D263" s="70"/>
      <c r="E263" s="70"/>
      <c r="F263" s="70"/>
      <c r="G263" s="88"/>
    </row>
    <row r="264" spans="1:7" ht="30" customHeight="1">
      <c r="A264" s="86"/>
      <c r="B264" s="87"/>
      <c r="C264" s="70"/>
      <c r="D264" s="70"/>
      <c r="E264" s="70"/>
      <c r="F264" s="70"/>
      <c r="G264" s="88"/>
    </row>
    <row r="265" spans="1:7" ht="19.5" customHeight="1">
      <c r="A265" s="86"/>
      <c r="B265" s="87"/>
      <c r="C265" s="70"/>
      <c r="D265" s="70"/>
      <c r="E265" s="70"/>
      <c r="F265" s="70"/>
      <c r="G265" s="88"/>
    </row>
    <row r="266" ht="18.75" customHeight="1">
      <c r="G266" s="88"/>
    </row>
    <row r="267" ht="15.75">
      <c r="G267" s="88"/>
    </row>
    <row r="268" ht="15.75">
      <c r="G268" s="88"/>
    </row>
    <row r="269" ht="15.75">
      <c r="G269" s="88"/>
    </row>
    <row r="270" ht="15.75">
      <c r="G270" s="88"/>
    </row>
    <row r="271" ht="65.25" customHeight="1"/>
  </sheetData>
  <sheetProtection/>
  <mergeCells count="9">
    <mergeCell ref="D1:G1"/>
    <mergeCell ref="D2:G2"/>
    <mergeCell ref="D4:G4"/>
    <mergeCell ref="E5:G5"/>
    <mergeCell ref="D3:G3"/>
    <mergeCell ref="A11:G11"/>
    <mergeCell ref="A8:G8"/>
    <mergeCell ref="A9:G9"/>
    <mergeCell ref="A10:G10"/>
  </mergeCells>
  <printOptions/>
  <pageMargins left="0.4330708661417323" right="0" top="0.3937007874015748" bottom="0.3937007874015748" header="0.31496062992125984" footer="0.31496062992125984"/>
  <pageSetup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Александр Емельянов</cp:lastModifiedBy>
  <cp:lastPrinted>2015-12-23T13:47:14Z</cp:lastPrinted>
  <dcterms:created xsi:type="dcterms:W3CDTF">2007-09-04T08:08:49Z</dcterms:created>
  <dcterms:modified xsi:type="dcterms:W3CDTF">2016-09-14T11:04:36Z</dcterms:modified>
  <cp:category/>
  <cp:version/>
  <cp:contentType/>
  <cp:contentStatus/>
</cp:coreProperties>
</file>