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60" windowWidth="15480" windowHeight="8130" tabRatio="557" activeTab="0"/>
  </bookViews>
  <sheets>
    <sheet name="полугодие2016" sheetId="1" r:id="rId1"/>
  </sheets>
  <externalReferences>
    <externalReference r:id="rId4"/>
  </externalReferences>
  <definedNames>
    <definedName name="_xlnm.Print_Area" localSheetId="0">'полугодие2016'!$A$1:$H$233</definedName>
    <definedName name="прил8">#REF!</definedName>
  </definedNames>
  <calcPr fullCalcOnLoad="1"/>
</workbook>
</file>

<file path=xl/sharedStrings.xml><?xml version="1.0" encoding="utf-8"?>
<sst xmlns="http://schemas.openxmlformats.org/spreadsheetml/2006/main" count="763" uniqueCount="235">
  <si>
    <t>Ремонт автомобильных дорог общего пользования местного значения в рамках муниципальной программы муниципального образования Пениковское сельское поселение МО Ломоносовский муниципальный район Ленинградской области "Развитие автомобильных дорог в муниципальном образовании Пениковское сельское поселение на 2015-2017 годы"</t>
  </si>
  <si>
    <t>Расходы на обеспечение деятельности казенных учреждений в рамках подпрограмма "Создание условий для организации библиотечного обслуживания жителей муниципального образования Пениковское сельское поселение" муниципальной программы муниципального образования Пениковское сельское поселение МО Ломоносовский муниципальный район Ленинградской области "Развитие культуры в муниципальном образовании Пениковское сельское поселение на 2015-2017 годы"</t>
  </si>
  <si>
    <t>Обеспечение замены внутриквартирных узлов учета потребляемых ресурсов  по договору соцнайма  в рамках муниципальной программы муниципального образования Пениковское сельское поселение  МО Ломоносовский муниципальный район Ленинградской области "Развитие и реконструкция жилищно-коммунального хозяйства муниципального образования Пениковского сельское поселение на 2015-2017 годы"</t>
  </si>
  <si>
    <t>Обеспечение ремонта  и обслуживания жилищного муниципального фонда  в рамках муниципальной программы муниципального образования Пениковское сельское поселение  МО Ломоносовский муниципальный район Ленинградской области "Развитие и реконструкция жилищно-коммунального хозяйства муниципального образования Пениковского сельское поселение на 2015-2017 годы"</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</si>
  <si>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"Благоустройство территорий и населенных пунктов муниципального образования Пениковского сельское поселение на 2015-2017 годы"</t>
  </si>
  <si>
    <t>Подпрограмма "Организация уличного освещения на территории муниципального образования Пениковссое сельское поселение" муниципальной программы муниципального образования Пениковское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Пениковского сельское поселение на 2015-2017 годы"</t>
  </si>
  <si>
    <t>Мероприятия по модернизации, ремонту и поддержания в работоспособном состоянии уличного освещения, прокладке новых линий в рамках подпрограммы "Организация уличного освещения на территории муниципального образования Пениковское сельское поселение" муниципальной программы муниципального образования Пениковское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Пениковское сельское поселение на 2015-2017 годы"</t>
  </si>
  <si>
    <t>Подпрограмма "Содержание дорог в зимнее время на территории муниципального образования Пениковское сельское поселение" муниципальной программы муниципального образования Пениковское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Пениковского сельское поселение на 2015-2017 годы"</t>
  </si>
  <si>
    <t>Подпрограмма "Организация сбора и вывоза мусора на территории муниципального образования Пениковссое сельское поселение" муниципальной программы муниципального образования Пениковское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Пениковского сельское поселение на 2015-2017 годы"</t>
  </si>
  <si>
    <t>Подпрограмма "Прочие мероприятия по благоустройству населенных пунктов на территории муниципального образования Пениковссое сельское поселение" муниципальной программы муниципального образования Пениковское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Пениковского сельское поселение на 2015-2017 годы"</t>
  </si>
  <si>
    <t>Паспортизация автомобильных дорог  местного значения в рамках муниципальной программы муниципального образования Пениковское сельское поселение МО Ломоносовский муниципальный район Ленинградской области "Развитие автомобильных дорог в муниципальном образовании Пениковское сельское поселение на 2015-2017 годы"</t>
  </si>
  <si>
    <t>Доплаты к пенсиям за муниципальный стаж в рамках муниципальной программы муниципального образования Пениковское сельское поселение муниципального образования Ломоносовский муниципальный район Ленинградской области "Социальная поддержка населения в муниципальном образовании Пениковское сельское поселение на 2015-2017 годы"</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</si>
  <si>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"Социальная поддержка населения в муниципальном образовании Пениковское сельское поселение на 2015-2017 годы"</t>
  </si>
  <si>
    <t>Поддержка отдельных категорий граждан Пениковского сельского поселения в рамках муниципальной программы муниципального образования Пениковское сельское поселение муниципального образования Ломоносовский муниципальный район Ленинградской области "Социальная поддержка населения в муниципальном образовании Пениковское сельское поселение на 2015-2017 годы"</t>
  </si>
  <si>
    <t>Поздравление ветеранов с юбилейными датами в рамках муниципальной программы муниципального образования Пениковское сельское поселение муниципального образования Ломоносовский муниципальный район Ленинградской области "Социальная поддержка населения в муниципальном образовании Пениковское сельское поселение на 2015-2017 годы"</t>
  </si>
  <si>
    <t>Благоустройство</t>
  </si>
  <si>
    <t>310</t>
  </si>
  <si>
    <t>Песионное обеспечение</t>
  </si>
  <si>
    <t>Публичные нормативные социальные выплаты гражданам</t>
  </si>
  <si>
    <t>Уплата  налогов,сборов и иных платежей</t>
  </si>
  <si>
    <t>850</t>
  </si>
  <si>
    <t>Расходы на выплату персоналу казенных учреждений</t>
  </si>
  <si>
    <t>110</t>
  </si>
  <si>
    <t>120</t>
  </si>
  <si>
    <t>540</t>
  </si>
  <si>
    <t>Иные межбюджетные трансферты</t>
  </si>
  <si>
    <t>Осуществление отдельных государственных полномочий в рамках непрограммнвх направлений деятельности органов местного самоуправления</t>
  </si>
  <si>
    <t>Осуществление первичного воинского учета на территолриях, где отсутствуют военные комиссариаты</t>
  </si>
  <si>
    <t>Мобилизационная и вневойсковая подготовка</t>
  </si>
  <si>
    <t>13</t>
  </si>
  <si>
    <t>Мероприятия в области культуры по оформлению памятников в муниципальную собственность в рамках непрограммных направлений деятельности органов местного самоуправления</t>
  </si>
  <si>
    <t>Мероприятия в области культуры по ремонту памятников (братских захоронений) к 70-лению Победы в Великой отечественной войне в рамках непрограммных направлений деятельности органов местного самоуправления</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</si>
  <si>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"Развитие автомобильных дорог в муниципальном образовании Пениковское сельское поселение на 2015-2017 годы"</t>
  </si>
  <si>
    <t>Проведение проектных работ по строительству распределительного газопровода на территории поселения в рамках муниципальной программы муниципального образования Пениковское сельское поселение муниципального образования Ломоносовский муниципальный район Ленинградской области "Устойчивое развитие территории МО Пениковское сельское поселение на 2015-2017 годы"</t>
  </si>
  <si>
    <t>10</t>
  </si>
  <si>
    <t>12</t>
  </si>
  <si>
    <t>11</t>
  </si>
  <si>
    <t>6</t>
  </si>
  <si>
    <t>Осуществление отдельных государственных полномочий Ленинградской области в рамках непрограммных направлений деятельности органов местного самоуправления</t>
  </si>
  <si>
    <t>Обеспечение выполнения органами местного самоуправления отдельных государственных полномочий Ленинградской области в сфере административных правоотношений</t>
  </si>
  <si>
    <t>Защита населения и территории отчрезвычайных ситуаций природного и техногенного характера, гражданская оборона</t>
  </si>
  <si>
    <t>Мероприятия в области коммунального хозяйства по оформлению безхозяйного имущества (газопровода) в рамках непрограммных направлений деятельности органов местного самоуправления</t>
  </si>
  <si>
    <t>Мероприятия в области жилищного хозяйства по обеспечению начисления, сбора платы за соцнайм муниципального жилья в рамках непрограмных направлений деятельности органов местного самоуправления</t>
  </si>
  <si>
    <t>Мероприятие по предупреждению и ликвидации последствий чрезвычайных ситуаций и стихийных бедствий природного и техногенного характера в рамках непрограмных направлений деятельности органов местного самоуправления</t>
  </si>
  <si>
    <t>360</t>
  </si>
  <si>
    <t>Иные выплаты населению</t>
  </si>
  <si>
    <t>Обслуживание оборудования в надлежащем виде открытой спортивной площадки в рамках муниципальной программы муниципального образования Пениковское сельское поселение МО Ломоносовский муниципальный район Ленинградской области "Развитие физической культуры и спорта  на территории муниципального образования Пениковское сельское поселение на 2015-2017 годы"</t>
  </si>
  <si>
    <t>Межбюджетные трансферты на передачу полномочий по исполнению бюджета и контролю за исполнением данного бюджета</t>
  </si>
  <si>
    <t>Защита населения и территории от чрезвычайных ситуаций природного и техногенного характера, гражданская оборона</t>
  </si>
  <si>
    <t>Приведение водозаборных узлов в соответствие с нормами и требованиями действующего законодательства муниципальной программы муниципального образования Пениковское сельское поселение МО Ломоносовский муниципальный район Ленинградской области «Проведение превентивных мероприятий для повышения уровня обеспечения безопасности жизнедеятельности населения на территории муниципального образования Пениковское сельское поселение  на 2015 - 2017 годы»</t>
  </si>
  <si>
    <t>Проведение превентивных мероприятий в области пожарной безопасности муниципальной программы муниципального образования Пениковское сельское поселение МО Ломоносовский муниципальный район Ленинградской области «Проведение превентивных мероприятий для повышения уровня обеспечения безопасности жизнедеятельности населения на территории муниципального образования Пениковское сельское поселение на 2015 - 2017 годы»</t>
  </si>
  <si>
    <t xml:space="preserve">Уплата прочих налогов,сборов </t>
  </si>
  <si>
    <t>04</t>
  </si>
  <si>
    <t>05</t>
  </si>
  <si>
    <t>08</t>
  </si>
  <si>
    <t>09</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</si>
  <si>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"Рзвитие культуры в муниципальном образовании Пениковсое сельское поселение на 2015-2017 годы"</t>
  </si>
  <si>
    <t>Подпрограмма "Создание условий для организации и проведения культурно-массовых мероприятий на территории муниципального образованииПениковское сельское поселение" муниципальной программы муниципального образования Пениковское сельское поселение МО Ломоносовский муниципальный район Ленинградской области "Развитие культуры в муниципальном образовании пениковское сельское поселение на 2015-2017 годы"</t>
  </si>
  <si>
    <t>240</t>
  </si>
  <si>
    <t>Другие вопросы в области культуры и киноматографии</t>
  </si>
  <si>
    <t>Жилищное  хозяйство</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</si>
  <si>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«Развитие на части территорий муниципального образования Пениковское сельское поселение иных форм местного самоуправления на 2015 - 2017 годы»</t>
  </si>
  <si>
    <t>Мероприятия софинансирования выполнения заявок старост населенных пунктов  Пениковского сельского поселения в рамках  муниципальной программы муниципального образования Пениковское сельское поселение МО Ломоносовский муниципальный район Ленинградской области «Развитие на части территорий муниципального образования Пениковское сельское поселение иных форм местного самоуправления на 2015 - 2017 годы»</t>
  </si>
  <si>
    <t>Мероприятия в области жилищного хозяйства по обеспечению оплаты взносов на капитальный ремонт многоквартирныз домов  в рамках непрограммных направлений деятельности органов местного самоуправления</t>
  </si>
  <si>
    <t xml:space="preserve"> Мероприятия в области градостроения и землепользования в рамках непрограмных направлений деятельности органов местного самоуправления</t>
  </si>
  <si>
    <t xml:space="preserve">Реализация мероприятий в рамках полномочий органов местного самоуправления </t>
  </si>
  <si>
    <t>4</t>
  </si>
  <si>
    <t>5</t>
  </si>
  <si>
    <t>Функционирование законодательных(представительных) органов государственной власти и представительных органов муниципальных образований</t>
  </si>
  <si>
    <t>Физическая культура и спорт</t>
  </si>
  <si>
    <t>Другие общегосударственные вопросы</t>
  </si>
  <si>
    <t>Социальное обеспечение населения</t>
  </si>
  <si>
    <t>Культура</t>
  </si>
  <si>
    <t>Наименование</t>
  </si>
  <si>
    <t>01</t>
  </si>
  <si>
    <t>02</t>
  </si>
  <si>
    <t>03</t>
  </si>
  <si>
    <t>Обеспечение деятельности аппаратов органов местного самоуправления</t>
  </si>
  <si>
    <t>Обеспечение деятельности главы муниципального образования, главы местной администрации</t>
  </si>
  <si>
    <t>Межбюджетные трансферты муниципальным образованиям</t>
  </si>
  <si>
    <t>2</t>
  </si>
  <si>
    <t>3</t>
  </si>
  <si>
    <t>Всего</t>
  </si>
  <si>
    <t>Коммунальное хозяйство</t>
  </si>
  <si>
    <t>Непрограммные направления деятельности органов местного самоуправления</t>
  </si>
  <si>
    <t>Реализация функций и полномочий  органов местного самоуправления в рамках непрограммных направлений деятельности</t>
  </si>
  <si>
    <t>Функционирование местных администраций</t>
  </si>
  <si>
    <t>Проведение превентивных мероприятий в области гражданской обороны и чрезвычайных ситуаций в рамках муниципальной программы муниципального образования Пениковское сельское поселение МО Ломоносовский муниципальный район Ленинградской области «Проведение превентивных мероприятий для повышения уровня обеспечения безопасности жизнедеятельности населения на территории муниципального образования Пениковское сельское поселение  на 2015 - 2017 годы»</t>
  </si>
  <si>
    <t>Профилактика экстремизма и терроризма в рамках муниципальной программы муниципального образования Пениковское сельское поселение МО Ломоносовский муниципальный район Ленинградской области «Проведение превентивных мероприятий для повышения уровня обеспечения безопасности жизнедеятельности населения на территории муниципального образования Пениковское сельское поселение  на 2015 - 2017 годы»</t>
  </si>
  <si>
    <t>Мероприятия по софинансированию на капитальный ремонт и ремонт автомобильных дорог общего пользования  местного значения в рамках муниципальной программы муниципального образования Пениковское сельское поселение МО Ломоносовский муниципальный район Ленинградской области "Развитие автомобильных дорог в муниципальном образовании Пениковское сельское поселение на 2015-2017 годы"</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</si>
  <si>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"Устойчивое развитие территории муниципального образования Пениковское сельское поселение 2015-2017 годы"</t>
  </si>
  <si>
    <t>Дорожное хозяйство (дорожные фонды)</t>
  </si>
  <si>
    <t>Другие вопросы в области национальной экономики</t>
  </si>
  <si>
    <t>Организация поселенческих культурно-массовых мероприятий и праздников в рамках подпрограммы "Создание условий для организации и проведения культурно-массовых мероприятий на территории муниципального образования Пениковское сельское поселение" муниципальной программы муниципального образования Пениковское сельское поселение МО Ломоносовский муниципальный район Ленинградской области "Развитие культуры в муниципальном образовании Пениковское сельское поселение на 2015-2017 годы"</t>
  </si>
  <si>
    <t>Содержание художественного руководителя  в рамках подпрограммы "Создание условий для организации и проведение культурно-массовых мероприятий на территории муниципального образования Пениковское сельское поселение на 2015-2017 годы" муниципальной программы муниципального образования Пениковское сельское поселение МО Ломоносовский муниципальный район Ленинградской области "Развитие культуры в муниципальном образовании Пениковское сельское поселение на 2015-2017 годы"</t>
  </si>
  <si>
    <t>Подпрограмма "Создание условий для организации библиотечного обслуживания жителей муниципального образования Пениковское сельское поселение" муниципальной программы муниципального образования Пениковское сельское поселение МО Ломоносовский муниципальный район Ленинградской области "Развитие культуры в муниципальном образовании Пениковское сельское поселение на 2015-2017 годы"</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</si>
  <si>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"Развитие физкультуры и  спорта на территории муниципального образования Пениковское сельское поселение на 2015-2017 годы"</t>
  </si>
  <si>
    <t>Мероприятия по проведению спортивных мероприятий  в рамках муниципальной программы муниципального образования Пениковское сельское поселение МО Ломоносовский муниципальный район Ленинградской области "Развитие физической культуры и спорта на территории муниципального образования Пениковское сельское поселение на 2015-2017 годы"</t>
  </si>
  <si>
    <t>Содержание спортивных инструкторов в рамках муниципальной программы муниципального образования Пениковское сельское поселение МО Ломоносовский муниципальный район Ленинградской области "Развитие физической культуры и спорта  на территории муниципального образования Пениковское сельское поселение на 2015-2017 годы"</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</si>
  <si>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"Развитие и реконструкция жилищно-коммунального хозяйства муниципального образования Пениковского сельское поселение на 2015-2017 годы"</t>
  </si>
  <si>
    <t>410</t>
  </si>
  <si>
    <t>Мероприятия по обеспечению текущего ремонта и технического обслуживания газораспределительной сети в рамках непрограммных направлений деятельности органов местного самоуправления</t>
  </si>
  <si>
    <t>Иные закупки товаров, работ и услуг для обеспечения государственных(муниципальных) нужд</t>
  </si>
  <si>
    <r>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t>
    </r>
    <r>
      <rPr>
        <sz val="12"/>
        <color indexed="8"/>
        <rFont val="Times New Roman"/>
        <family val="1"/>
      </rPr>
      <t xml:space="preserve">Проведение превентивных мероприятий для повышения уровня </t>
    </r>
    <r>
      <rPr>
        <sz val="12"/>
        <rFont val="Times New Roman"/>
        <family val="1"/>
      </rPr>
      <t>обеспечения безопасности жизнедеятельности населения</t>
    </r>
    <r>
      <rPr>
        <sz val="12"/>
        <color indexed="8"/>
        <rFont val="Times New Roman"/>
        <family val="1"/>
      </rPr>
      <t xml:space="preserve"> на территории муниципального образования Пениковское сельское поселение  на 2015 - 2017 годы</t>
    </r>
    <r>
      <rPr>
        <sz val="12"/>
        <rFont val="Times New Roman"/>
        <family val="1"/>
      </rPr>
      <t>»</t>
    </r>
  </si>
  <si>
    <t>Расходы на выплаты персоналу государственных (муниципальных) органов</t>
  </si>
  <si>
    <t>Функционирование законодательных (представительных) органов государственной власти и представительных органов муниципальных образований</t>
  </si>
  <si>
    <t>Иные закупки товаров, работ и услуг для обеспечения государственных (муниципальных) нужд</t>
  </si>
  <si>
    <t>Иные закупки товаров, работ и услуг для обеспечения государственных муниципальных) нужд</t>
  </si>
  <si>
    <t>Мероприятия по оплате денежного вознаграждения старостам населенных пунктов  в рамках муниципальной программы муниципального образования Пениковское сельское поселение МО Ломоносовский муниципальный район Ленинградской области «Развитие на части территорий муниципального образования Пениковское сельское поселение иных форм местного самоуправления на 2015 - 2017 годы»</t>
  </si>
  <si>
    <t>Мероприятия по обеспечению первичного пробного пуска газа во вновь построенном распределительном газопроводе в д.Куккузи в рамках непрограммных направлений деятельности органов местного самоуправления</t>
  </si>
  <si>
    <t xml:space="preserve">П О К А З А Т Е Л И </t>
  </si>
  <si>
    <t>Код целевой статьи</t>
  </si>
  <si>
    <t>Код вида расходов</t>
  </si>
  <si>
    <t>Код раздела</t>
  </si>
  <si>
    <t>Код подраздела</t>
  </si>
  <si>
    <t>Процент исполнения</t>
  </si>
  <si>
    <t>Мероприятия по установке и обустройству детских игровых площадок в рамках подпрограммы "Прочие мероприятия по благоустройству населенных пунктов на территории муниципального образования Пениковссое сельское поселение" муниципальной программы муниципального образования Пениковское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Пениковское сельское поселение на 2015-2017годы"</t>
  </si>
  <si>
    <t>Мероприятия по сносу и утилизации деревьев, угрожающих жизни людей и системам жизнеобеспечения ЖКХ в рамках подпрограммы "Прочие мероприятия по благоустройству населенных пунктов на территории муниципального образования Пениковссое сельское поселение" муниципальной программы муниципального образования Пениковское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Пениковское сельское поселение на 2015-2017годы"</t>
  </si>
  <si>
    <t>Установка и обустройство мусоросборных площадок в рамках подпрограммы "Организация сбора и вывоза мусора на территории муниципального образования Пениковское сельское поселение" муниципальной программы муниципального образования Пениковское сельское поселение МО Ломоносовский муниципальный район Ленинградской области"Благоустройство территорий и населенных пунктов муниципального образования Пениковское сельское поселение на 2015-2017годы"</t>
  </si>
  <si>
    <t>Мероприятия по закупке инвентаря и материальных запасов для проведения общественных субботников по уборке и благоустройству территорий в рамках подпрограммы "Организация сбора и вывоза мусора на территории муниципального образования Пениковское сельское поселение" муниципальной программы муниципального образования Пениковское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Пениковское сельское поселение на 2015-2017годы"</t>
  </si>
  <si>
    <t>Мероприятия по уборке и вывозу несанкционированных свалок в рамках подпрограммы "Организация сбора и вывоза мусора на территории муниципального образования Пениковское сельское поселение" муниципальной программы муниципального образования Пениковское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Пениковское сельское поселение на 2015-2017годы"</t>
  </si>
  <si>
    <t>Мероприятия по привлечению лиц из числа подростков для участия в работах по благоустройству в составе молодежной трудовой бригады в летний период в рамках подпрограммы "Организация сбора и вывоза мусора на территории муниципального образования Пениковское сельское поселение" муниципальной программы муниципального образования Пениковское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Пениковское сельское поселение на 2015-2017 годы"</t>
  </si>
  <si>
    <t>Мероприятия по привлечению лиц для производства покоса травы в летне-осенний период в рамках подпрограммы "Организация сбора и вывоза мусора  на территории муниципального образования Пениковское сельское поселение" муниципальной программы муниципального образования Пениковское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Пениковское сельское поселение на 2015-2017 годы"</t>
  </si>
  <si>
    <t>Мероприятия по привлечению лиц для уборки территории поселения и поддержания надлежащего санитарного состояния муниципальных мусоросборных площадок в рамках подпрограммы "Организация сбора и вывоза мусора  на территории муниципального образования Пениковское сельское поселение" муниципальной программы муниципального образования Пениковское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Пениковское сельское поселение на 2015-2017годы"</t>
  </si>
  <si>
    <t>Мероприятия по очистке дорог от снега внутрипоселковых дорог общего пользования местного значения в рамках подпрограммы "Содержание  дорог в зимнее время на территории муниципального образования Пениковское сельское поселение" муниципальной программы муниципального образования Пениковское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Пениковское сельское поселение на 2015-2017 годы"</t>
  </si>
  <si>
    <t>Мероприятия по постановке на кадастровый учет вводимых в эксплуатацию новых линий уличного освещения в рамках подпрограммы "Организация уличного освещения на территории муниципального образования Пениковское сельское поселение" муниципальной программы муниципального образования Пениковское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Пениковское сельское поселение на 2015-2017 годы"</t>
  </si>
  <si>
    <t>Мероприятия по оплате электроэнергии уличного освещения в рамках подпрограммы "Организация уличного освещения на территории муниципального образования Пениковское сельское поселение" муниципальной программы муниципального образования Пениковское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Пениковское сельское поселение на 2015-2017 годы"</t>
  </si>
  <si>
    <t>Мероприятия по закупке материалов и инструментов для обслуживания линий уличного освещения в рамках подпрограммы "Организация уличного освещения на территории муниципального образования Пениковское сельское поселение" муниципальной программы муниципального образования Пениковское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Пениковское сельское поселение на 2015-2017 годы"</t>
  </si>
  <si>
    <t>тыс. руб.</t>
  </si>
  <si>
    <t xml:space="preserve">Мероприятия по капитальному ремонту и ремонту автомобильных дорог общего пользования  местного значения в рамках государственной программы Ленинградской области </t>
  </si>
  <si>
    <t>Мероприятия по содействию развития на части территорий муниципальных образований Ленинградской области иных форм местного самоуправления в рамках муниципальной программы муниципального образования Пениковское сельское поселение МО Ломоносовский муниципальный район Ленинградской области «Развитие на части территорий муниципального образования Пениковское сельское поселение иных форм местного самоуправления на 2015 - 2017 годы»</t>
  </si>
  <si>
    <t>Мероприятия по строительству площади у д. 14 по ул.Новая в рамках подпрограммы "Прочие мероприятия по благоустройству населенных пунктов на территории муниципального образования Пениковссое сельское поселение" муниципальной программы муниципального образования Пениковское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Пениковское сельское поселение на 2015-2017 годы"</t>
  </si>
  <si>
    <t>Обеспечение выплат стимулирующего характера работникам муниципальных учреждений культуры Ленинградской области в рамках государственной программы ЛО  "Развитие культуры в Ленинградской области"</t>
  </si>
  <si>
    <t>0110101010</t>
  </si>
  <si>
    <t>0100000000</t>
  </si>
  <si>
    <t>0110000000</t>
  </si>
  <si>
    <t>0110101020</t>
  </si>
  <si>
    <t>0120000000</t>
  </si>
  <si>
    <t>0120100230</t>
  </si>
  <si>
    <t>0120170360</t>
  </si>
  <si>
    <t>0200000000</t>
  </si>
  <si>
    <t>0200101040</t>
  </si>
  <si>
    <t>0200101050</t>
  </si>
  <si>
    <t>0200201060</t>
  </si>
  <si>
    <t>0300000000</t>
  </si>
  <si>
    <t>0300101070</t>
  </si>
  <si>
    <t>0300101080</t>
  </si>
  <si>
    <t>0400000000</t>
  </si>
  <si>
    <t>0410000000</t>
  </si>
  <si>
    <t>0410101090</t>
  </si>
  <si>
    <t>0410101100</t>
  </si>
  <si>
    <t>0410101110</t>
  </si>
  <si>
    <t>0410201120</t>
  </si>
  <si>
    <t>0420000000</t>
  </si>
  <si>
    <t>0420101130</t>
  </si>
  <si>
    <t>0430000000</t>
  </si>
  <si>
    <t>0430101140</t>
  </si>
  <si>
    <t>0430101150</t>
  </si>
  <si>
    <t>0430101160</t>
  </si>
  <si>
    <t>0430101170</t>
  </si>
  <si>
    <t>04301011180</t>
  </si>
  <si>
    <t>0430201190</t>
  </si>
  <si>
    <t>0440000000</t>
  </si>
  <si>
    <t>0440101200</t>
  </si>
  <si>
    <t>0440201210</t>
  </si>
  <si>
    <t>0440301340</t>
  </si>
  <si>
    <t>0500000000</t>
  </si>
  <si>
    <t>0500101220</t>
  </si>
  <si>
    <t>0500101230</t>
  </si>
  <si>
    <t>0500270140</t>
  </si>
  <si>
    <t>0500290140</t>
  </si>
  <si>
    <t>0600000000</t>
  </si>
  <si>
    <t>0600101240</t>
  </si>
  <si>
    <t>0600201250</t>
  </si>
  <si>
    <t>0600301260</t>
  </si>
  <si>
    <t>0700000000</t>
  </si>
  <si>
    <t>0700101280</t>
  </si>
  <si>
    <t>Пректирование и строительство распределительного газопровода на территории поселения</t>
  </si>
  <si>
    <t>Бюджетные инвестиции в объекты капитального строительства муниципальной собственности</t>
  </si>
  <si>
    <t>0800000000</t>
  </si>
  <si>
    <t>0800101290</t>
  </si>
  <si>
    <t>0800101300</t>
  </si>
  <si>
    <t>0800201310</t>
  </si>
  <si>
    <t>0800201320</t>
  </si>
  <si>
    <t>0900000000</t>
  </si>
  <si>
    <t>0900101330</t>
  </si>
  <si>
    <t>0900070880</t>
  </si>
  <si>
    <t>0900190880</t>
  </si>
  <si>
    <t>Мероприятия по содействию развития на части территорий муниципальных образований Ленинградской области иных форм местного самоуправления</t>
  </si>
  <si>
    <t>9000000000</t>
  </si>
  <si>
    <t>9900000000</t>
  </si>
  <si>
    <t>9900000210</t>
  </si>
  <si>
    <t>9900000200</t>
  </si>
  <si>
    <t>Иные межбюджетные трансферты на передачу полномочий по осуществлению муниципального финансового контроля</t>
  </si>
  <si>
    <t>9900005000</t>
  </si>
  <si>
    <t>9900005010</t>
  </si>
  <si>
    <t>9900050000</t>
  </si>
  <si>
    <t>9900051180</t>
  </si>
  <si>
    <t>9900005030</t>
  </si>
  <si>
    <t>9900070000</t>
  </si>
  <si>
    <t>9900071340</t>
  </si>
  <si>
    <t>9900080000</t>
  </si>
  <si>
    <t>9900080010</t>
  </si>
  <si>
    <t>9900080110</t>
  </si>
  <si>
    <t>9900080020</t>
  </si>
  <si>
    <t>9900080030</t>
  </si>
  <si>
    <t>9900080040</t>
  </si>
  <si>
    <t>9900080050</t>
  </si>
  <si>
    <t>9900080070</t>
  </si>
  <si>
    <t>9900080080</t>
  </si>
  <si>
    <t>9900080140</t>
  </si>
  <si>
    <t>9900080090</t>
  </si>
  <si>
    <t>9900080100</t>
  </si>
  <si>
    <t>Прочие работы и услуги</t>
  </si>
  <si>
    <t>9900080120</t>
  </si>
  <si>
    <t>Мероприятия по изготовлению и экспертизе сметной документации</t>
  </si>
  <si>
    <t>Иные закупки товаров работ и услуг для обеспечения государственных(муниципальных)нужд.</t>
  </si>
  <si>
    <t>Мероприятия по благоустройство населенных пунктов</t>
  </si>
  <si>
    <t>Мероприятия по установке дорожных знаков</t>
  </si>
  <si>
    <t>9900080130</t>
  </si>
  <si>
    <t>Мероприятия по проведению кадастровых работ для оформления земельных участков</t>
  </si>
  <si>
    <t xml:space="preserve">Плановые показатели на 2016 год </t>
  </si>
  <si>
    <t>исполнения расходной части местного бюджета по целевым статьям (муниципальным программам муниципального образования Пениковское сельское поселение муниципального образования Ломоносовский муниципальный район Ленинградской области и непрограммным направлениям деятельности), группам и подгруппам видов расходов классификации расходов бюджета,   по разделам и подразделам классификации расходов бюджета   за 1 полугодие 2016 год</t>
  </si>
  <si>
    <t>Исполнено за полугодие 2016 год</t>
  </si>
  <si>
    <t>Предоставление муниципальным бюджетным и автономным учреждениям субсидий на обеспечение деятельности домов культуры</t>
  </si>
  <si>
    <t>0110101240</t>
  </si>
  <si>
    <t>610</t>
  </si>
  <si>
    <t>Предоставление муниципальным бюджетным и автономным учреждениям субсидий на обеспечение деятельности библиотек</t>
  </si>
  <si>
    <t>0120102240</t>
  </si>
  <si>
    <t>0200103240</t>
  </si>
  <si>
    <t>Предоставление муниципальным бюджетным и автономным учреждениям субсидий на обустройство и обслуживание открытой спортивной площадки</t>
  </si>
  <si>
    <t>0200203240</t>
  </si>
  <si>
    <t>Мероприятия по награждению знаками отличия жителей муниципального образования Пениковское с/п за заслуги перед поселением</t>
  </si>
  <si>
    <t>0600301350</t>
  </si>
  <si>
    <t>Разработка схемы организации дорожного движения</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</si>
</sst>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_-* #,##0.00[$€-1]_-;\-* #,##0.00[$€-1]_-;_-* \-??[$€-1]_-"/>
    <numFmt numFmtId="165" formatCode="0.0"/>
    <numFmt numFmtId="166" formatCode="0000"/>
    <numFmt numFmtId="167" formatCode="0000000"/>
    <numFmt numFmtId="168" formatCode="000"/>
    <numFmt numFmtId="169" formatCode="_-* #,##0.00_р_._-;\-* #,##0.00_р_._-;_-* \-??_р_._-;_-@_-"/>
    <numFmt numFmtId="170" formatCode="[$-FC19]d\ mmmm\ yyyy\ &quot;г.&quot;"/>
    <numFmt numFmtId="171" formatCode="000000"/>
    <numFmt numFmtId="172" formatCode="_(* #,##0.00_);_(* \(#,##0.00\);_(* &quot;-&quot;??_);_(@_)"/>
    <numFmt numFmtId="173" formatCode="&quot;Да&quot;;&quot;Да&quot;;&quot;Нет&quot;"/>
    <numFmt numFmtId="174" formatCode="&quot;Истина&quot;;&quot;Истина&quot;;&quot;Ложь&quot;"/>
    <numFmt numFmtId="175" formatCode="&quot;Вкл&quot;;&quot;Вкл&quot;;&quot;Выкл&quot;"/>
    <numFmt numFmtId="176" formatCode="[$€-2]\ ###,000_);[Red]\([$€-2]\ ###,000\)"/>
  </numFmts>
  <fonts count="63">
    <font>
      <sz val="10"/>
      <name val="MS Sans Serif"/>
      <family val="2"/>
    </font>
    <font>
      <sz val="10"/>
      <name val="Arial"/>
      <family val="0"/>
    </font>
    <font>
      <sz val="10"/>
      <name val="Arial Cyr"/>
      <family val="2"/>
    </font>
    <font>
      <b/>
      <sz val="12"/>
      <color indexed="8"/>
      <name val="Arial Cyr"/>
      <family val="2"/>
    </font>
    <font>
      <sz val="10"/>
      <color indexed="8"/>
      <name val="Arial Cyr"/>
      <family val="2"/>
    </font>
    <font>
      <sz val="14"/>
      <name val="Arial Cyr"/>
      <family val="2"/>
    </font>
    <font>
      <b/>
      <sz val="14"/>
      <color indexed="8"/>
      <name val="Arial Cyr"/>
      <family val="2"/>
    </font>
    <font>
      <b/>
      <sz val="14"/>
      <name val="Arial Cyr"/>
      <family val="2"/>
    </font>
    <font>
      <sz val="12"/>
      <name val="MS Sans Serif"/>
      <family val="2"/>
    </font>
    <font>
      <b/>
      <sz val="10"/>
      <name val="Arial Cyr"/>
      <family val="2"/>
    </font>
    <font>
      <b/>
      <sz val="10"/>
      <color indexed="8"/>
      <name val="Arial Cyr"/>
      <family val="2"/>
    </font>
    <font>
      <i/>
      <sz val="10"/>
      <name val="Arial Cyr"/>
      <family val="2"/>
    </font>
    <font>
      <sz val="9"/>
      <color indexed="8"/>
      <name val="Arial Cyr"/>
      <family val="2"/>
    </font>
    <font>
      <sz val="10"/>
      <color indexed="8"/>
      <name val="Arial"/>
      <family val="2"/>
    </font>
    <font>
      <sz val="12"/>
      <name val="Arial Cyr"/>
      <family val="2"/>
    </font>
    <font>
      <b/>
      <sz val="11"/>
      <color indexed="8"/>
      <name val="Arial Cyr"/>
      <family val="2"/>
    </font>
    <font>
      <i/>
      <sz val="12"/>
      <name val="Arial Cyr"/>
      <family val="2"/>
    </font>
    <font>
      <b/>
      <sz val="10"/>
      <color indexed="8"/>
      <name val="Arial"/>
      <family val="2"/>
    </font>
    <font>
      <sz val="11"/>
      <color indexed="8"/>
      <name val="Times New Roman"/>
      <family val="1"/>
    </font>
    <font>
      <sz val="10"/>
      <name val="Times New Roman"/>
      <family val="1"/>
    </font>
    <font>
      <b/>
      <sz val="12"/>
      <name val="Times New Roman"/>
      <family val="1"/>
    </font>
    <font>
      <sz val="12"/>
      <name val="Times New Roman"/>
      <family val="1"/>
    </font>
    <font>
      <sz val="12"/>
      <color indexed="8"/>
      <name val="Times New Roman"/>
      <family val="1"/>
    </font>
    <font>
      <b/>
      <i/>
      <sz val="12"/>
      <color indexed="8"/>
      <name val="Times New Roman"/>
      <family val="1"/>
    </font>
    <font>
      <b/>
      <sz val="12"/>
      <color indexed="8"/>
      <name val="Times New Roman"/>
      <family val="1"/>
    </font>
    <font>
      <sz val="10"/>
      <color indexed="8"/>
      <name val="Times New Roman"/>
      <family val="1"/>
    </font>
    <font>
      <sz val="11"/>
      <name val="Times New Roman"/>
      <family val="1"/>
    </font>
    <font>
      <sz val="12"/>
      <name val="Arial"/>
      <family val="2"/>
    </font>
    <font>
      <sz val="12"/>
      <color indexed="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medium"/>
      <right>
        <color indexed="63"/>
      </right>
      <top>
        <color indexed="63"/>
      </top>
      <bottom style="medium"/>
    </border>
    <border>
      <left style="thin"/>
      <right>
        <color indexed="63"/>
      </right>
      <top>
        <color indexed="63"/>
      </top>
      <bottom style="thin"/>
    </border>
    <border>
      <left style="medium"/>
      <right style="thin"/>
      <top>
        <color indexed="63"/>
      </top>
      <bottom style="thin"/>
    </border>
    <border>
      <left style="medium"/>
      <right style="medium"/>
      <top style="medium"/>
      <bottom style="medium"/>
    </border>
    <border>
      <left>
        <color indexed="63"/>
      </left>
      <right>
        <color indexed="63"/>
      </right>
      <top>
        <color indexed="63"/>
      </top>
      <bottom style="medium"/>
    </border>
    <border>
      <left>
        <color indexed="63"/>
      </left>
      <right style="thin"/>
      <top style="thin"/>
      <bottom style="thin"/>
    </border>
    <border>
      <left style="thin"/>
      <right style="medium"/>
      <top>
        <color indexed="63"/>
      </top>
      <bottom style="medium"/>
    </border>
    <border>
      <left style="thin"/>
      <right>
        <color indexed="63"/>
      </right>
      <top style="thin"/>
      <bottom style="thin"/>
    </border>
    <border>
      <left style="medium"/>
      <right style="thin"/>
      <top style="thin"/>
      <bottom style="thin"/>
    </border>
    <border>
      <left style="medium"/>
      <right>
        <color indexed="63"/>
      </right>
      <top style="thin"/>
      <bottom style="thin"/>
    </border>
    <border>
      <left>
        <color indexed="63"/>
      </left>
      <right>
        <color indexed="63"/>
      </right>
      <top style="thin"/>
      <bottom style="thin"/>
    </border>
    <border>
      <left style="medium"/>
      <right>
        <color indexed="63"/>
      </right>
      <top style="medium"/>
      <bottom style="medium"/>
    </border>
    <border>
      <left style="thin"/>
      <right style="thin"/>
      <top style="medium"/>
      <bottom style="medium"/>
    </border>
    <border>
      <left style="medium"/>
      <right style="thin"/>
      <top style="medium"/>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0"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164" fontId="0" fillId="0" borderId="0" applyFill="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8" fillId="25" borderId="1" applyNumberFormat="0" applyAlignment="0" applyProtection="0"/>
    <xf numFmtId="0" fontId="49" fillId="26" borderId="2" applyNumberFormat="0" applyAlignment="0" applyProtection="0"/>
    <xf numFmtId="0" fontId="50" fillId="26" borderId="1" applyNumberFormat="0" applyAlignment="0" applyProtection="0"/>
    <xf numFmtId="44" fontId="1" fillId="0" borderId="0" applyFill="0" applyBorder="0" applyAlignment="0" applyProtection="0"/>
    <xf numFmtId="42" fontId="1" fillId="0" borderId="0" applyFill="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27" borderId="7" applyNumberFormat="0" applyAlignment="0" applyProtection="0"/>
    <xf numFmtId="0" fontId="56" fillId="0" borderId="0" applyNumberFormat="0" applyFill="0" applyBorder="0" applyAlignment="0" applyProtection="0"/>
    <xf numFmtId="0" fontId="57" fillId="28" borderId="0" applyNumberFormat="0" applyBorder="0" applyAlignment="0" applyProtection="0"/>
    <xf numFmtId="0" fontId="2" fillId="0" borderId="0">
      <alignment/>
      <protection/>
    </xf>
    <xf numFmtId="0" fontId="58" fillId="29" borderId="0" applyNumberFormat="0" applyBorder="0" applyAlignment="0" applyProtection="0"/>
    <xf numFmtId="0" fontId="59" fillId="0" borderId="0" applyNumberFormat="0" applyFill="0" applyBorder="0" applyAlignment="0" applyProtection="0"/>
    <xf numFmtId="0" fontId="0" fillId="30" borderId="8" applyNumberFormat="0" applyFont="0" applyAlignment="0" applyProtection="0"/>
    <xf numFmtId="9" fontId="1" fillId="0" borderId="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169" fontId="0" fillId="0" borderId="0" applyFill="0" applyBorder="0" applyAlignment="0" applyProtection="0"/>
    <xf numFmtId="41" fontId="1" fillId="0" borderId="0" applyFill="0" applyBorder="0" applyAlignment="0" applyProtection="0"/>
    <xf numFmtId="0" fontId="62" fillId="31" borderId="0" applyNumberFormat="0" applyBorder="0" applyAlignment="0" applyProtection="0"/>
  </cellStyleXfs>
  <cellXfs count="138">
    <xf numFmtId="0" fontId="0" fillId="0" borderId="0" xfId="0" applyAlignment="1">
      <alignment/>
    </xf>
    <xf numFmtId="0" fontId="2" fillId="0" borderId="0" xfId="53" applyFill="1" applyAlignment="1">
      <alignment shrinkToFit="1"/>
      <protection/>
    </xf>
    <xf numFmtId="49" fontId="2" fillId="0" borderId="0" xfId="53" applyNumberFormat="1" applyFill="1">
      <alignment/>
      <protection/>
    </xf>
    <xf numFmtId="0" fontId="2" fillId="0" borderId="0" xfId="53">
      <alignment/>
      <protection/>
    </xf>
    <xf numFmtId="0" fontId="3" fillId="0" borderId="0" xfId="53" applyFont="1" applyFill="1" applyAlignment="1">
      <alignment horizontal="center" shrinkToFit="1"/>
      <protection/>
    </xf>
    <xf numFmtId="0" fontId="2" fillId="0" borderId="0" xfId="53" applyFill="1" applyAlignment="1">
      <alignment horizontal="center" shrinkToFit="1"/>
      <protection/>
    </xf>
    <xf numFmtId="0" fontId="5" fillId="0" borderId="0" xfId="53" applyFont="1">
      <alignment/>
      <protection/>
    </xf>
    <xf numFmtId="0" fontId="0" fillId="0" borderId="0" xfId="0" applyFill="1" applyAlignment="1">
      <alignment horizontal="center"/>
    </xf>
    <xf numFmtId="0" fontId="6" fillId="0" borderId="0" xfId="53" applyFont="1" applyFill="1" applyAlignment="1">
      <alignment horizontal="center" shrinkToFit="1"/>
      <protection/>
    </xf>
    <xf numFmtId="0" fontId="7" fillId="0" borderId="0" xfId="53" applyFont="1">
      <alignment/>
      <protection/>
    </xf>
    <xf numFmtId="49" fontId="6" fillId="0" borderId="0" xfId="53" applyNumberFormat="1" applyFont="1" applyFill="1" applyAlignment="1">
      <alignment horizontal="center"/>
      <protection/>
    </xf>
    <xf numFmtId="0" fontId="9" fillId="0" borderId="0" xfId="53" applyFont="1">
      <alignment/>
      <protection/>
    </xf>
    <xf numFmtId="0" fontId="11" fillId="0" borderId="0" xfId="53" applyFont="1">
      <alignment/>
      <protection/>
    </xf>
    <xf numFmtId="49" fontId="4" fillId="0" borderId="0" xfId="53" applyNumberFormat="1" applyFont="1" applyFill="1" applyBorder="1" applyAlignment="1">
      <alignment horizontal="center"/>
      <protection/>
    </xf>
    <xf numFmtId="0" fontId="9" fillId="0" borderId="0" xfId="53" applyFont="1" applyBorder="1">
      <alignment/>
      <protection/>
    </xf>
    <xf numFmtId="0" fontId="14" fillId="0" borderId="0" xfId="53" applyFont="1" applyBorder="1">
      <alignment/>
      <protection/>
    </xf>
    <xf numFmtId="0" fontId="2" fillId="0" borderId="0" xfId="53" applyFont="1" applyBorder="1">
      <alignment/>
      <protection/>
    </xf>
    <xf numFmtId="49" fontId="10" fillId="0" borderId="0" xfId="53" applyNumberFormat="1" applyFont="1" applyFill="1" applyBorder="1" applyAlignment="1">
      <alignment horizontal="center"/>
      <protection/>
    </xf>
    <xf numFmtId="0" fontId="16" fillId="0" borderId="0" xfId="53" applyFont="1" applyBorder="1">
      <alignment/>
      <protection/>
    </xf>
    <xf numFmtId="0" fontId="12" fillId="0" borderId="0" xfId="53" applyFont="1" applyFill="1" applyBorder="1" applyAlignment="1">
      <alignment horizontal="left" shrinkToFit="1"/>
      <protection/>
    </xf>
    <xf numFmtId="0" fontId="10" fillId="0" borderId="0" xfId="53" applyFont="1" applyFill="1" applyBorder="1" applyAlignment="1">
      <alignment horizontal="left" shrinkToFit="1"/>
      <protection/>
    </xf>
    <xf numFmtId="0" fontId="4" fillId="0" borderId="0" xfId="53" applyFont="1" applyFill="1" applyBorder="1" applyAlignment="1">
      <alignment horizontal="left" shrinkToFit="1"/>
      <protection/>
    </xf>
    <xf numFmtId="0" fontId="15" fillId="0" borderId="0" xfId="53" applyFont="1" applyFill="1" applyBorder="1" applyAlignment="1">
      <alignment horizontal="left" shrinkToFit="1"/>
      <protection/>
    </xf>
    <xf numFmtId="49" fontId="15" fillId="0" borderId="0" xfId="53" applyNumberFormat="1" applyFont="1" applyFill="1" applyBorder="1" applyAlignment="1">
      <alignment horizontal="center"/>
      <protection/>
    </xf>
    <xf numFmtId="0" fontId="2" fillId="0" borderId="0" xfId="53" applyFont="1" applyFill="1" applyBorder="1" applyAlignment="1">
      <alignment shrinkToFit="1"/>
      <protection/>
    </xf>
    <xf numFmtId="49" fontId="2" fillId="0" borderId="0" xfId="53" applyNumberFormat="1" applyFont="1" applyFill="1" applyBorder="1">
      <alignment/>
      <protection/>
    </xf>
    <xf numFmtId="49" fontId="2" fillId="0" borderId="0" xfId="53" applyNumberFormat="1" applyFill="1" applyBorder="1">
      <alignment/>
      <protection/>
    </xf>
    <xf numFmtId="0" fontId="2" fillId="0" borderId="0" xfId="53" applyFill="1" applyBorder="1" applyAlignment="1">
      <alignment shrinkToFit="1"/>
      <protection/>
    </xf>
    <xf numFmtId="0" fontId="2" fillId="0" borderId="0" xfId="53" applyBorder="1">
      <alignment/>
      <protection/>
    </xf>
    <xf numFmtId="49" fontId="1" fillId="0" borderId="10" xfId="0" applyNumberFormat="1" applyFont="1" applyFill="1" applyBorder="1" applyAlignment="1">
      <alignment horizontal="center" vertical="center" wrapText="1"/>
    </xf>
    <xf numFmtId="49" fontId="13" fillId="0" borderId="10" xfId="0" applyNumberFormat="1" applyFont="1" applyFill="1" applyBorder="1" applyAlignment="1">
      <alignment horizontal="center" vertical="center" wrapText="1"/>
    </xf>
    <xf numFmtId="49" fontId="17" fillId="0" borderId="11" xfId="53" applyNumberFormat="1" applyFont="1" applyFill="1" applyBorder="1" applyAlignment="1">
      <alignment horizontal="center" vertical="center"/>
      <protection/>
    </xf>
    <xf numFmtId="0" fontId="17" fillId="0" borderId="12" xfId="53" applyFont="1" applyFill="1" applyBorder="1" applyAlignment="1">
      <alignment horizontal="center" wrapText="1" shrinkToFit="1"/>
      <protection/>
    </xf>
    <xf numFmtId="49" fontId="17" fillId="0" borderId="13" xfId="53" applyNumberFormat="1" applyFont="1" applyFill="1" applyBorder="1" applyAlignment="1">
      <alignment horizontal="center" vertical="center"/>
      <protection/>
    </xf>
    <xf numFmtId="49" fontId="17" fillId="0" borderId="14" xfId="53" applyNumberFormat="1" applyFont="1" applyFill="1" applyBorder="1" applyAlignment="1">
      <alignment horizontal="left" shrinkToFit="1"/>
      <protection/>
    </xf>
    <xf numFmtId="0" fontId="8" fillId="0" borderId="0" xfId="0" applyFont="1" applyFill="1" applyBorder="1" applyAlignment="1">
      <alignment horizontal="center"/>
    </xf>
    <xf numFmtId="49" fontId="0" fillId="0" borderId="0" xfId="0" applyNumberFormat="1" applyFont="1" applyFill="1" applyBorder="1" applyAlignment="1">
      <alignment horizontal="center"/>
    </xf>
    <xf numFmtId="49" fontId="17" fillId="0" borderId="15" xfId="53" applyNumberFormat="1" applyFont="1" applyFill="1" applyBorder="1" applyAlignment="1">
      <alignment horizontal="center" wrapText="1"/>
      <protection/>
    </xf>
    <xf numFmtId="49" fontId="17" fillId="0" borderId="16" xfId="53" applyNumberFormat="1" applyFont="1" applyFill="1" applyBorder="1" applyAlignment="1">
      <alignment horizontal="center" wrapText="1"/>
      <protection/>
    </xf>
    <xf numFmtId="0" fontId="11" fillId="10" borderId="0" xfId="53" applyFont="1" applyFill="1">
      <alignment/>
      <protection/>
    </xf>
    <xf numFmtId="2" fontId="18" fillId="0" borderId="17" xfId="53" applyNumberFormat="1" applyFont="1" applyFill="1" applyBorder="1" applyAlignment="1">
      <alignment horizontal="left" wrapText="1" shrinkToFit="1"/>
      <protection/>
    </xf>
    <xf numFmtId="49" fontId="1" fillId="0" borderId="0" xfId="0" applyNumberFormat="1" applyFont="1" applyFill="1" applyBorder="1" applyAlignment="1">
      <alignment horizontal="center" vertical="center" wrapText="1"/>
    </xf>
    <xf numFmtId="165" fontId="13" fillId="0" borderId="0" xfId="53" applyNumberFormat="1" applyFont="1" applyFill="1" applyBorder="1" applyAlignment="1">
      <alignment horizontal="center" vertical="center"/>
      <protection/>
    </xf>
    <xf numFmtId="0" fontId="13" fillId="0" borderId="0" xfId="53" applyFont="1" applyFill="1" applyBorder="1" applyAlignment="1">
      <alignment horizontal="left" wrapText="1" shrinkToFit="1"/>
      <protection/>
    </xf>
    <xf numFmtId="49" fontId="13" fillId="0" borderId="0" xfId="53" applyNumberFormat="1" applyFont="1" applyFill="1" applyBorder="1" applyAlignment="1">
      <alignment horizontal="center" vertical="center"/>
      <protection/>
    </xf>
    <xf numFmtId="0" fontId="1" fillId="0" borderId="0" xfId="0" applyFont="1" applyFill="1" applyBorder="1" applyAlignment="1">
      <alignment wrapText="1"/>
    </xf>
    <xf numFmtId="49" fontId="13" fillId="0" borderId="0" xfId="0" applyNumberFormat="1" applyFont="1" applyFill="1" applyBorder="1" applyAlignment="1">
      <alignment horizontal="center" vertical="center" wrapText="1"/>
    </xf>
    <xf numFmtId="0" fontId="13" fillId="0" borderId="0" xfId="0" applyFont="1" applyFill="1" applyBorder="1" applyAlignment="1">
      <alignment wrapText="1"/>
    </xf>
    <xf numFmtId="0" fontId="13" fillId="0" borderId="0" xfId="0" applyFont="1" applyFill="1" applyBorder="1" applyAlignment="1">
      <alignment horizontal="left" wrapText="1"/>
    </xf>
    <xf numFmtId="49" fontId="17" fillId="0" borderId="18" xfId="53" applyNumberFormat="1" applyFont="1" applyFill="1" applyBorder="1" applyAlignment="1">
      <alignment horizontal="center" wrapText="1"/>
      <protection/>
    </xf>
    <xf numFmtId="49" fontId="19" fillId="0" borderId="0" xfId="0" applyNumberFormat="1" applyFont="1" applyFill="1" applyBorder="1" applyAlignment="1">
      <alignment horizontal="center"/>
    </xf>
    <xf numFmtId="0" fontId="19" fillId="0" borderId="0" xfId="0" applyFont="1" applyAlignment="1">
      <alignment/>
    </xf>
    <xf numFmtId="0" fontId="19" fillId="0" borderId="0" xfId="0" applyFont="1" applyFill="1" applyAlignment="1">
      <alignment horizontal="center"/>
    </xf>
    <xf numFmtId="2" fontId="22" fillId="0" borderId="10" xfId="53" applyNumberFormat="1" applyFont="1" applyFill="1" applyBorder="1" applyAlignment="1">
      <alignment horizontal="left" wrapText="1" shrinkToFit="1"/>
      <protection/>
    </xf>
    <xf numFmtId="49" fontId="22" fillId="0" borderId="10" xfId="53" applyNumberFormat="1" applyFont="1" applyFill="1" applyBorder="1" applyAlignment="1">
      <alignment horizontal="center" vertical="center"/>
      <protection/>
    </xf>
    <xf numFmtId="49" fontId="23" fillId="0" borderId="19" xfId="53" applyNumberFormat="1" applyFont="1" applyFill="1" applyBorder="1" applyAlignment="1">
      <alignment horizontal="center" vertical="center"/>
      <protection/>
    </xf>
    <xf numFmtId="0" fontId="22" fillId="0" borderId="20" xfId="53" applyFont="1" applyFill="1" applyBorder="1" applyAlignment="1">
      <alignment horizontal="left" wrapText="1" shrinkToFit="1"/>
      <protection/>
    </xf>
    <xf numFmtId="49" fontId="22" fillId="0" borderId="19" xfId="53" applyNumberFormat="1" applyFont="1" applyFill="1" applyBorder="1" applyAlignment="1">
      <alignment horizontal="center" vertical="center"/>
      <protection/>
    </xf>
    <xf numFmtId="49" fontId="21" fillId="0" borderId="19" xfId="0" applyNumberFormat="1" applyFont="1" applyFill="1" applyBorder="1" applyAlignment="1">
      <alignment horizontal="center" vertical="center" wrapText="1"/>
    </xf>
    <xf numFmtId="49" fontId="24" fillId="0" borderId="10" xfId="53" applyNumberFormat="1" applyFont="1" applyFill="1" applyBorder="1" applyAlignment="1">
      <alignment horizontal="center" vertical="center"/>
      <protection/>
    </xf>
    <xf numFmtId="49" fontId="24" fillId="0" borderId="19" xfId="53" applyNumberFormat="1" applyFont="1" applyFill="1" applyBorder="1" applyAlignment="1">
      <alignment horizontal="center" vertical="center"/>
      <protection/>
    </xf>
    <xf numFmtId="0" fontId="22" fillId="0" borderId="21" xfId="0" applyFont="1" applyFill="1" applyBorder="1" applyAlignment="1">
      <alignment wrapText="1"/>
    </xf>
    <xf numFmtId="0" fontId="22" fillId="0" borderId="17" xfId="53" applyFont="1" applyFill="1" applyBorder="1" applyAlignment="1">
      <alignment horizontal="left" wrapText="1" shrinkToFit="1"/>
      <protection/>
    </xf>
    <xf numFmtId="2" fontId="21" fillId="0" borderId="10" xfId="0" applyNumberFormat="1" applyFont="1" applyFill="1" applyBorder="1" applyAlignment="1">
      <alignment horizontal="left" wrapText="1"/>
    </xf>
    <xf numFmtId="0" fontId="20" fillId="0" borderId="19" xfId="53" applyFont="1" applyBorder="1" applyAlignment="1">
      <alignment horizontal="center" vertical="center"/>
      <protection/>
    </xf>
    <xf numFmtId="0" fontId="21" fillId="0" borderId="10" xfId="0" applyFont="1" applyBorder="1" applyAlignment="1">
      <alignment wrapText="1"/>
    </xf>
    <xf numFmtId="0" fontId="22" fillId="0" borderId="20" xfId="0" applyFont="1" applyFill="1" applyBorder="1" applyAlignment="1">
      <alignment horizontal="left" wrapText="1"/>
    </xf>
    <xf numFmtId="2" fontId="21" fillId="0" borderId="10" xfId="0" applyNumberFormat="1" applyFont="1" applyFill="1" applyBorder="1" applyAlignment="1">
      <alignment wrapText="1"/>
    </xf>
    <xf numFmtId="2" fontId="22" fillId="0" borderId="17" xfId="53" applyNumberFormat="1" applyFont="1" applyFill="1" applyBorder="1" applyAlignment="1">
      <alignment horizontal="left" wrapText="1" shrinkToFit="1"/>
      <protection/>
    </xf>
    <xf numFmtId="0" fontId="21" fillId="0" borderId="20" xfId="0" applyFont="1" applyFill="1" applyBorder="1" applyAlignment="1">
      <alignment horizontal="left" wrapText="1"/>
    </xf>
    <xf numFmtId="49" fontId="22" fillId="0" borderId="10" xfId="0" applyNumberFormat="1" applyFont="1" applyFill="1" applyBorder="1" applyAlignment="1">
      <alignment horizontal="center" vertical="center" wrapText="1"/>
    </xf>
    <xf numFmtId="49" fontId="22" fillId="0" borderId="22" xfId="53" applyNumberFormat="1" applyFont="1" applyFill="1" applyBorder="1" applyAlignment="1">
      <alignment horizontal="center" vertical="center"/>
      <protection/>
    </xf>
    <xf numFmtId="165" fontId="22" fillId="0" borderId="10" xfId="53" applyNumberFormat="1" applyFont="1" applyFill="1" applyBorder="1" applyAlignment="1">
      <alignment horizontal="center" vertical="center"/>
      <protection/>
    </xf>
    <xf numFmtId="0" fontId="22" fillId="0" borderId="10" xfId="53" applyFont="1" applyFill="1" applyBorder="1" applyAlignment="1">
      <alignment horizontal="left" wrapText="1" shrinkToFit="1"/>
      <protection/>
    </xf>
    <xf numFmtId="49" fontId="24" fillId="32" borderId="10" xfId="53" applyNumberFormat="1" applyFont="1" applyFill="1" applyBorder="1" applyAlignment="1">
      <alignment horizontal="center" vertical="center"/>
      <protection/>
    </xf>
    <xf numFmtId="49" fontId="24" fillId="32" borderId="19" xfId="53" applyNumberFormat="1" applyFont="1" applyFill="1" applyBorder="1" applyAlignment="1">
      <alignment horizontal="center" vertical="center"/>
      <protection/>
    </xf>
    <xf numFmtId="0" fontId="24" fillId="32" borderId="20" xfId="53" applyFont="1" applyFill="1" applyBorder="1" applyAlignment="1">
      <alignment horizontal="left" wrapText="1" shrinkToFit="1"/>
      <protection/>
    </xf>
    <xf numFmtId="0" fontId="13" fillId="0" borderId="10" xfId="53" applyFont="1" applyFill="1" applyBorder="1" applyAlignment="1">
      <alignment horizontal="left" wrapText="1" shrinkToFit="1"/>
      <protection/>
    </xf>
    <xf numFmtId="165" fontId="13" fillId="0" borderId="10" xfId="53" applyNumberFormat="1" applyFont="1" applyFill="1" applyBorder="1" applyAlignment="1">
      <alignment horizontal="center" vertical="center"/>
      <protection/>
    </xf>
    <xf numFmtId="0" fontId="5" fillId="0" borderId="16" xfId="53" applyFont="1" applyBorder="1">
      <alignment/>
      <protection/>
    </xf>
    <xf numFmtId="0" fontId="25" fillId="0" borderId="23" xfId="53" applyFont="1" applyFill="1" applyBorder="1" applyAlignment="1">
      <alignment horizontal="center" wrapText="1" shrinkToFit="1"/>
      <protection/>
    </xf>
    <xf numFmtId="49" fontId="25" fillId="0" borderId="15" xfId="53" applyNumberFormat="1" applyFont="1" applyFill="1" applyBorder="1" applyAlignment="1">
      <alignment horizontal="center" vertical="center" wrapText="1"/>
      <protection/>
    </xf>
    <xf numFmtId="0" fontId="19" fillId="0" borderId="15" xfId="0" applyFont="1" applyBorder="1" applyAlignment="1">
      <alignment horizontal="center" wrapText="1"/>
    </xf>
    <xf numFmtId="0" fontId="19" fillId="0" borderId="23" xfId="0" applyFont="1" applyBorder="1" applyAlignment="1">
      <alignment horizontal="center" vertical="center" wrapText="1"/>
    </xf>
    <xf numFmtId="49" fontId="25" fillId="0" borderId="23" xfId="53" applyNumberFormat="1" applyFont="1" applyFill="1" applyBorder="1" applyAlignment="1">
      <alignment horizontal="center" vertical="center" wrapText="1"/>
      <protection/>
    </xf>
    <xf numFmtId="0" fontId="19" fillId="0" borderId="24" xfId="53" applyFont="1" applyBorder="1" applyAlignment="1">
      <alignment horizontal="center" vertical="center" wrapText="1"/>
      <protection/>
    </xf>
    <xf numFmtId="49" fontId="17" fillId="0" borderId="25" xfId="53" applyNumberFormat="1" applyFont="1" applyFill="1" applyBorder="1" applyAlignment="1">
      <alignment horizontal="center" wrapText="1"/>
      <protection/>
    </xf>
    <xf numFmtId="49" fontId="13" fillId="0" borderId="19" xfId="0" applyNumberFormat="1" applyFont="1" applyFill="1" applyBorder="1" applyAlignment="1">
      <alignment horizontal="center" vertical="center" wrapText="1"/>
    </xf>
    <xf numFmtId="49" fontId="1" fillId="0" borderId="19" xfId="0" applyNumberFormat="1" applyFont="1" applyFill="1" applyBorder="1" applyAlignment="1">
      <alignment horizontal="center" vertical="center" wrapText="1"/>
    </xf>
    <xf numFmtId="165" fontId="24" fillId="0" borderId="22" xfId="53" applyNumberFormat="1" applyFont="1" applyFill="1" applyBorder="1" applyAlignment="1">
      <alignment horizontal="center" vertical="center"/>
      <protection/>
    </xf>
    <xf numFmtId="165" fontId="22" fillId="0" borderId="22" xfId="53" applyNumberFormat="1" applyFont="1" applyFill="1" applyBorder="1" applyAlignment="1">
      <alignment horizontal="center" vertical="center"/>
      <protection/>
    </xf>
    <xf numFmtId="0" fontId="21" fillId="0" borderId="17" xfId="53" applyFont="1" applyBorder="1" applyAlignment="1">
      <alignment horizontal="center"/>
      <protection/>
    </xf>
    <xf numFmtId="165" fontId="21" fillId="0" borderId="17" xfId="53" applyNumberFormat="1" applyFont="1" applyBorder="1" applyAlignment="1">
      <alignment horizontal="center"/>
      <protection/>
    </xf>
    <xf numFmtId="165" fontId="24" fillId="32" borderId="22" xfId="53" applyNumberFormat="1" applyFont="1" applyFill="1" applyBorder="1" applyAlignment="1">
      <alignment horizontal="center" vertical="center"/>
      <protection/>
    </xf>
    <xf numFmtId="165" fontId="13" fillId="0" borderId="22" xfId="53" applyNumberFormat="1" applyFont="1" applyFill="1" applyBorder="1" applyAlignment="1">
      <alignment horizontal="center" vertical="center"/>
      <protection/>
    </xf>
    <xf numFmtId="165" fontId="24" fillId="0" borderId="10" xfId="53" applyNumberFormat="1" applyFont="1" applyFill="1" applyBorder="1" applyAlignment="1">
      <alignment horizontal="center" vertical="center"/>
      <protection/>
    </xf>
    <xf numFmtId="165" fontId="24" fillId="32" borderId="10" xfId="53" applyNumberFormat="1" applyFont="1" applyFill="1" applyBorder="1" applyAlignment="1">
      <alignment horizontal="center" vertical="center"/>
      <protection/>
    </xf>
    <xf numFmtId="0" fontId="21" fillId="0" borderId="24" xfId="53" applyFont="1" applyBorder="1" applyAlignment="1">
      <alignment horizontal="center"/>
      <protection/>
    </xf>
    <xf numFmtId="0" fontId="2" fillId="0" borderId="16" xfId="53" applyFont="1" applyBorder="1">
      <alignment/>
      <protection/>
    </xf>
    <xf numFmtId="165" fontId="22" fillId="0" borderId="22" xfId="53" applyNumberFormat="1" applyFont="1" applyFill="1" applyBorder="1" applyAlignment="1">
      <alignment horizontal="center"/>
      <protection/>
    </xf>
    <xf numFmtId="165" fontId="22" fillId="0" borderId="10" xfId="53" applyNumberFormat="1" applyFont="1" applyFill="1" applyBorder="1" applyAlignment="1">
      <alignment horizontal="center"/>
      <protection/>
    </xf>
    <xf numFmtId="165" fontId="21" fillId="0" borderId="17" xfId="53" applyNumberFormat="1" applyFont="1" applyBorder="1" applyAlignment="1">
      <alignment horizontal="center" vertical="center"/>
      <protection/>
    </xf>
    <xf numFmtId="165" fontId="21" fillId="0" borderId="11" xfId="53" applyNumberFormat="1" applyFont="1" applyBorder="1" applyAlignment="1">
      <alignment horizontal="center"/>
      <protection/>
    </xf>
    <xf numFmtId="165" fontId="21" fillId="0" borderId="11" xfId="53" applyNumberFormat="1" applyFont="1" applyBorder="1" applyAlignment="1">
      <alignment horizontal="center" vertical="center"/>
      <protection/>
    </xf>
    <xf numFmtId="165" fontId="20" fillId="0" borderId="11" xfId="53" applyNumberFormat="1" applyFont="1" applyBorder="1" applyAlignment="1">
      <alignment horizontal="center"/>
      <protection/>
    </xf>
    <xf numFmtId="165" fontId="20" fillId="0" borderId="11" xfId="53" applyNumberFormat="1" applyFont="1" applyBorder="1" applyAlignment="1">
      <alignment horizontal="center" vertical="center"/>
      <protection/>
    </xf>
    <xf numFmtId="165" fontId="17" fillId="0" borderId="11" xfId="53" applyNumberFormat="1" applyFont="1" applyFill="1" applyBorder="1" applyAlignment="1">
      <alignment horizontal="center"/>
      <protection/>
    </xf>
    <xf numFmtId="165" fontId="21" fillId="0" borderId="22" xfId="53" applyNumberFormat="1" applyFont="1" applyBorder="1" applyAlignment="1">
      <alignment horizontal="center"/>
      <protection/>
    </xf>
    <xf numFmtId="2" fontId="18" fillId="0" borderId="10" xfId="53" applyNumberFormat="1" applyFont="1" applyFill="1" applyBorder="1" applyAlignment="1">
      <alignment horizontal="left" wrapText="1" shrinkToFit="1"/>
      <protection/>
    </xf>
    <xf numFmtId="165" fontId="21" fillId="0" borderId="22" xfId="53" applyNumberFormat="1" applyFont="1" applyBorder="1" applyAlignment="1">
      <alignment horizontal="center" vertical="center"/>
      <protection/>
    </xf>
    <xf numFmtId="49" fontId="21" fillId="0" borderId="19" xfId="0" applyNumberFormat="1" applyFont="1" applyFill="1" applyBorder="1" applyAlignment="1">
      <alignment horizontal="center" wrapText="1"/>
    </xf>
    <xf numFmtId="0" fontId="26" fillId="0" borderId="10" xfId="0" applyFont="1" applyBorder="1" applyAlignment="1">
      <alignment wrapText="1"/>
    </xf>
    <xf numFmtId="49" fontId="27" fillId="0" borderId="10" xfId="0" applyNumberFormat="1" applyFont="1" applyFill="1" applyBorder="1" applyAlignment="1">
      <alignment horizontal="center" wrapText="1"/>
    </xf>
    <xf numFmtId="49" fontId="27" fillId="0" borderId="19" xfId="0" applyNumberFormat="1" applyFont="1" applyFill="1" applyBorder="1" applyAlignment="1">
      <alignment horizontal="center" wrapText="1"/>
    </xf>
    <xf numFmtId="165" fontId="28" fillId="0" borderId="10" xfId="53" applyNumberFormat="1" applyFont="1" applyFill="1" applyBorder="1" applyAlignment="1">
      <alignment horizontal="center"/>
      <protection/>
    </xf>
    <xf numFmtId="49" fontId="27" fillId="0" borderId="10" xfId="0" applyNumberFormat="1" applyFont="1" applyFill="1" applyBorder="1" applyAlignment="1">
      <alignment horizontal="center" vertical="center" wrapText="1"/>
    </xf>
    <xf numFmtId="49" fontId="27" fillId="0" borderId="19" xfId="0" applyNumberFormat="1" applyFont="1" applyFill="1" applyBorder="1" applyAlignment="1">
      <alignment horizontal="center" vertical="center" wrapText="1"/>
    </xf>
    <xf numFmtId="165" fontId="28" fillId="0" borderId="10" xfId="53" applyNumberFormat="1" applyFont="1" applyFill="1" applyBorder="1" applyAlignment="1">
      <alignment horizontal="center" vertical="center"/>
      <protection/>
    </xf>
    <xf numFmtId="0" fontId="21" fillId="0" borderId="22" xfId="53" applyFont="1" applyBorder="1" applyAlignment="1">
      <alignment horizontal="center"/>
      <protection/>
    </xf>
    <xf numFmtId="0" fontId="18" fillId="0" borderId="21" xfId="0" applyFont="1" applyFill="1" applyBorder="1" applyAlignment="1">
      <alignment wrapText="1"/>
    </xf>
    <xf numFmtId="49" fontId="13" fillId="0" borderId="10" xfId="53" applyNumberFormat="1" applyFont="1" applyFill="1" applyBorder="1" applyAlignment="1">
      <alignment horizontal="center" vertical="center"/>
      <protection/>
    </xf>
    <xf numFmtId="0" fontId="2" fillId="0" borderId="10" xfId="53" applyFont="1" applyBorder="1" applyAlignment="1">
      <alignment horizontal="center"/>
      <protection/>
    </xf>
    <xf numFmtId="0" fontId="19" fillId="0" borderId="17" xfId="53" applyFont="1" applyBorder="1" applyAlignment="1">
      <alignment horizontal="center" vertical="center"/>
      <protection/>
    </xf>
    <xf numFmtId="0" fontId="2" fillId="0" borderId="0" xfId="53" applyFont="1" applyBorder="1" applyAlignment="1">
      <alignment horizontal="center"/>
      <protection/>
    </xf>
    <xf numFmtId="165" fontId="21" fillId="0" borderId="0" xfId="53" applyNumberFormat="1" applyFont="1" applyBorder="1" applyAlignment="1">
      <alignment horizontal="center"/>
      <protection/>
    </xf>
    <xf numFmtId="0" fontId="22" fillId="0" borderId="20" xfId="53" applyFont="1" applyFill="1" applyBorder="1" applyAlignment="1">
      <alignment horizontal="left" vertical="distributed" shrinkToFit="1"/>
      <protection/>
    </xf>
    <xf numFmtId="165" fontId="1" fillId="0" borderId="10" xfId="53" applyNumberFormat="1" applyFont="1" applyFill="1" applyBorder="1" applyAlignment="1">
      <alignment horizontal="center" vertical="center"/>
      <protection/>
    </xf>
    <xf numFmtId="165" fontId="21" fillId="0" borderId="11" xfId="53" applyNumberFormat="1" applyFont="1" applyBorder="1" applyAlignment="1">
      <alignment horizontal="left" vertical="distributed"/>
      <protection/>
    </xf>
    <xf numFmtId="0" fontId="20" fillId="0" borderId="0" xfId="0" applyFont="1" applyFill="1" applyBorder="1" applyAlignment="1">
      <alignment horizontal="center" wrapText="1"/>
    </xf>
    <xf numFmtId="0" fontId="20" fillId="0" borderId="0" xfId="0" applyFont="1" applyAlignment="1">
      <alignment horizontal="center" wrapText="1"/>
    </xf>
    <xf numFmtId="0" fontId="21" fillId="0" borderId="0" xfId="0" applyFont="1" applyAlignment="1">
      <alignment horizontal="center"/>
    </xf>
    <xf numFmtId="0" fontId="0" fillId="0" borderId="0" xfId="0" applyAlignment="1">
      <alignment/>
    </xf>
    <xf numFmtId="0" fontId="21" fillId="0" borderId="0" xfId="0" applyFont="1" applyAlignment="1">
      <alignment horizontal="center" wrapText="1"/>
    </xf>
    <xf numFmtId="49" fontId="19" fillId="0" borderId="0" xfId="0" applyNumberFormat="1" applyFont="1" applyFill="1" applyBorder="1" applyAlignment="1">
      <alignment horizontal="center"/>
    </xf>
    <xf numFmtId="0" fontId="19" fillId="0" borderId="0" xfId="0" applyFont="1" applyAlignment="1">
      <alignment horizontal="center"/>
    </xf>
    <xf numFmtId="0" fontId="19" fillId="0" borderId="0" xfId="0" applyFont="1" applyAlignment="1">
      <alignment/>
    </xf>
    <xf numFmtId="0" fontId="20" fillId="0" borderId="0" xfId="53" applyFont="1" applyFill="1" applyAlignment="1">
      <alignment horizontal="center" shrinkToFit="1"/>
      <protection/>
    </xf>
    <xf numFmtId="0" fontId="20" fillId="0" borderId="0" xfId="0" applyFont="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uro"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ИзмПрил 3-4-2006-н"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PENIKI\share\&#1041;&#1091;&#1093;&#1075;&#1072;&#1083;&#1090;&#1077;&#1088;&#1080;&#1103;\&#1055;&#1088;&#1086;&#1077;&#1082;&#1090;&#1099;%20&#1073;&#1102;&#1076;&#1078;&#1077;&#1090;&#1086;&#1074;\&#1055;&#1088;&#1086;&#1077;&#1082;&#1090;%20&#1073;&#1102;&#1076;&#1078;&#1077;&#1090;&#1072;%20&#1085;&#1072;%202015-2017%20(2014&#1075;.)\&#1050;&#1085;&#1080;&#1075;&#1072;2"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получатели с 2005годом"/>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C418"/>
  <sheetViews>
    <sheetView tabSelected="1" view="pageBreakPreview" zoomScale="89" zoomScaleSheetLayoutView="89" zoomScalePageLayoutView="0" workbookViewId="0" topLeftCell="A218">
      <selection activeCell="G229" sqref="G229"/>
    </sheetView>
  </sheetViews>
  <sheetFormatPr defaultColWidth="8.7109375" defaultRowHeight="12.75"/>
  <cols>
    <col min="1" max="1" width="54.8515625" style="1" customWidth="1"/>
    <col min="2" max="2" width="14.57421875" style="2" customWidth="1"/>
    <col min="3" max="3" width="5.7109375" style="2" customWidth="1"/>
    <col min="4" max="4" width="6.28125" style="2" customWidth="1"/>
    <col min="5" max="5" width="5.8515625" style="2" customWidth="1"/>
    <col min="6" max="6" width="11.00390625" style="2" customWidth="1"/>
    <col min="7" max="7" width="10.421875" style="3" customWidth="1"/>
    <col min="8" max="8" width="10.140625" style="3" customWidth="1"/>
    <col min="9" max="16384" width="8.7109375" style="3" customWidth="1"/>
  </cols>
  <sheetData>
    <row r="1" spans="1:6" ht="17.25" customHeight="1">
      <c r="A1" s="4"/>
      <c r="B1" s="36"/>
      <c r="C1" s="50"/>
      <c r="D1" s="133"/>
      <c r="E1" s="134"/>
      <c r="F1" s="134"/>
    </row>
    <row r="2" spans="1:6" ht="11.25" customHeight="1">
      <c r="A2" s="4"/>
      <c r="B2" s="36"/>
      <c r="C2" s="50"/>
      <c r="D2" s="133"/>
      <c r="E2" s="134"/>
      <c r="F2" s="134"/>
    </row>
    <row r="3" spans="1:6" ht="13.5" customHeight="1">
      <c r="A3" s="4"/>
      <c r="B3"/>
      <c r="C3" s="133"/>
      <c r="D3" s="135"/>
      <c r="E3" s="135"/>
      <c r="F3" s="135"/>
    </row>
    <row r="4" spans="1:6" ht="14.25" customHeight="1">
      <c r="A4" s="5"/>
      <c r="B4"/>
      <c r="C4" s="51"/>
      <c r="D4" s="133"/>
      <c r="E4" s="134"/>
      <c r="F4" s="134"/>
    </row>
    <row r="5" spans="1:6" s="6" customFormat="1" ht="15" customHeight="1">
      <c r="A5" s="8"/>
      <c r="B5" s="7"/>
      <c r="C5" s="52"/>
      <c r="D5" s="133"/>
      <c r="E5" s="134"/>
      <c r="F5" s="134"/>
    </row>
    <row r="6" spans="1:8" s="9" customFormat="1" ht="15" customHeight="1">
      <c r="A6" s="136" t="s">
        <v>110</v>
      </c>
      <c r="B6" s="137"/>
      <c r="C6" s="137"/>
      <c r="D6" s="130"/>
      <c r="E6" s="130"/>
      <c r="F6" s="131"/>
      <c r="G6" s="131"/>
      <c r="H6" s="131"/>
    </row>
    <row r="7" spans="1:8" s="6" customFormat="1" ht="45.75" customHeight="1">
      <c r="A7" s="128" t="s">
        <v>222</v>
      </c>
      <c r="B7" s="129"/>
      <c r="C7" s="129"/>
      <c r="D7" s="130"/>
      <c r="E7" s="130"/>
      <c r="F7" s="131"/>
      <c r="G7" s="131"/>
      <c r="H7" s="131"/>
    </row>
    <row r="8" spans="1:8" s="6" customFormat="1" ht="36.75" customHeight="1">
      <c r="A8" s="132"/>
      <c r="B8" s="132"/>
      <c r="C8" s="132"/>
      <c r="D8" s="130"/>
      <c r="E8" s="130"/>
      <c r="F8" s="131"/>
      <c r="G8" s="131"/>
      <c r="H8" s="131"/>
    </row>
    <row r="9" spans="2:8" s="6" customFormat="1" ht="16.5" customHeight="1" thickBot="1">
      <c r="B9" s="35"/>
      <c r="C9" s="10"/>
      <c r="D9" s="10"/>
      <c r="E9" s="10"/>
      <c r="F9" s="10"/>
      <c r="G9" s="98" t="s">
        <v>128</v>
      </c>
      <c r="H9" s="79"/>
    </row>
    <row r="10" spans="1:10" ht="60.75" customHeight="1" thickBot="1">
      <c r="A10" s="80" t="s">
        <v>73</v>
      </c>
      <c r="B10" s="81" t="s">
        <v>111</v>
      </c>
      <c r="C10" s="82" t="s">
        <v>112</v>
      </c>
      <c r="D10" s="83" t="s">
        <v>113</v>
      </c>
      <c r="E10" s="83" t="s">
        <v>114</v>
      </c>
      <c r="F10" s="84" t="s">
        <v>221</v>
      </c>
      <c r="G10" s="85" t="s">
        <v>223</v>
      </c>
      <c r="H10" s="85" t="s">
        <v>115</v>
      </c>
      <c r="I10" s="28"/>
      <c r="J10" s="28"/>
    </row>
    <row r="11" spans="1:10" ht="15" customHeight="1" thickBot="1">
      <c r="A11" s="32">
        <v>1</v>
      </c>
      <c r="B11" s="37" t="s">
        <v>80</v>
      </c>
      <c r="C11" s="37" t="s">
        <v>81</v>
      </c>
      <c r="D11" s="38" t="s">
        <v>66</v>
      </c>
      <c r="E11" s="49" t="s">
        <v>67</v>
      </c>
      <c r="F11" s="86" t="s">
        <v>37</v>
      </c>
      <c r="G11" s="97">
        <v>7</v>
      </c>
      <c r="H11" s="97">
        <v>8</v>
      </c>
      <c r="I11" s="28"/>
      <c r="J11" s="28"/>
    </row>
    <row r="12" spans="1:10" s="11" customFormat="1" ht="21.75" customHeight="1">
      <c r="A12" s="34" t="s">
        <v>82</v>
      </c>
      <c r="B12" s="31"/>
      <c r="C12" s="33"/>
      <c r="D12" s="33"/>
      <c r="E12" s="33"/>
      <c r="F12" s="106">
        <f>F13+F34+F46+F53+F99+F112+F123+F128+F141+F155</f>
        <v>55157</v>
      </c>
      <c r="G12" s="106">
        <f>G13+G34+G46+G53+G99+G112+G123+G128+G141+G155</f>
        <v>10470.8</v>
      </c>
      <c r="H12" s="104">
        <f>G12/F12*100</f>
        <v>18.9836285512265</v>
      </c>
      <c r="I12" s="14"/>
      <c r="J12" s="14"/>
    </row>
    <row r="13" spans="1:8" s="18" customFormat="1" ht="96" customHeight="1">
      <c r="A13" s="56" t="s">
        <v>56</v>
      </c>
      <c r="B13" s="59" t="s">
        <v>134</v>
      </c>
      <c r="C13" s="60"/>
      <c r="D13" s="60"/>
      <c r="E13" s="60"/>
      <c r="F13" s="95">
        <f>F14+F22</f>
        <v>5497.9</v>
      </c>
      <c r="G13" s="89">
        <f>G14+G22</f>
        <v>1268.7</v>
      </c>
      <c r="H13" s="105">
        <f aca="true" t="shared" si="0" ref="H13:H77">G13/F13*100</f>
        <v>23.07608359555467</v>
      </c>
    </row>
    <row r="14" spans="1:8" s="18" customFormat="1" ht="143.25" customHeight="1">
      <c r="A14" s="56" t="s">
        <v>57</v>
      </c>
      <c r="B14" s="54" t="s">
        <v>135</v>
      </c>
      <c r="C14" s="55"/>
      <c r="D14" s="55"/>
      <c r="E14" s="55"/>
      <c r="F14" s="72">
        <f>F15+F18+F21</f>
        <v>4679</v>
      </c>
      <c r="G14" s="90">
        <f>G15+G18</f>
        <v>920.5</v>
      </c>
      <c r="H14" s="103">
        <f t="shared" si="0"/>
        <v>19.673007052789057</v>
      </c>
    </row>
    <row r="15" spans="1:8" s="18" customFormat="1" ht="177" customHeight="1">
      <c r="A15" s="53" t="s">
        <v>93</v>
      </c>
      <c r="B15" s="54" t="s">
        <v>133</v>
      </c>
      <c r="C15" s="55"/>
      <c r="D15" s="55"/>
      <c r="E15" s="55"/>
      <c r="F15" s="72">
        <f>F16</f>
        <v>768</v>
      </c>
      <c r="G15" s="90">
        <f>G16</f>
        <v>768</v>
      </c>
      <c r="H15" s="103">
        <f t="shared" si="0"/>
        <v>100</v>
      </c>
    </row>
    <row r="16" spans="1:8" s="18" customFormat="1" ht="30.75" customHeight="1">
      <c r="A16" s="56" t="s">
        <v>106</v>
      </c>
      <c r="B16" s="54" t="s">
        <v>133</v>
      </c>
      <c r="C16" s="57" t="s">
        <v>58</v>
      </c>
      <c r="D16" s="57"/>
      <c r="E16" s="57"/>
      <c r="F16" s="72">
        <f>F17</f>
        <v>768</v>
      </c>
      <c r="G16" s="90">
        <f>G17</f>
        <v>768</v>
      </c>
      <c r="H16" s="103">
        <f t="shared" si="0"/>
        <v>100</v>
      </c>
    </row>
    <row r="17" spans="1:8" s="18" customFormat="1" ht="20.25" customHeight="1">
      <c r="A17" s="53" t="s">
        <v>59</v>
      </c>
      <c r="B17" s="54" t="s">
        <v>133</v>
      </c>
      <c r="C17" s="57" t="s">
        <v>58</v>
      </c>
      <c r="D17" s="57" t="s">
        <v>54</v>
      </c>
      <c r="E17" s="57" t="s">
        <v>52</v>
      </c>
      <c r="F17" s="72">
        <f>1417.5+120-769.5</f>
        <v>768</v>
      </c>
      <c r="G17" s="91">
        <v>768</v>
      </c>
      <c r="H17" s="102">
        <f t="shared" si="0"/>
        <v>100</v>
      </c>
    </row>
    <row r="18" spans="1:8" s="18" customFormat="1" ht="162.75" customHeight="1">
      <c r="A18" s="53" t="s">
        <v>94</v>
      </c>
      <c r="B18" s="54" t="s">
        <v>136</v>
      </c>
      <c r="C18" s="55"/>
      <c r="D18" s="55"/>
      <c r="E18" s="55"/>
      <c r="F18" s="72">
        <f>F19</f>
        <v>183.10000000000002</v>
      </c>
      <c r="G18" s="90">
        <f>G19</f>
        <v>152.5</v>
      </c>
      <c r="H18" s="103">
        <f t="shared" si="0"/>
        <v>83.28782086291643</v>
      </c>
    </row>
    <row r="19" spans="1:8" s="18" customFormat="1" ht="30" customHeight="1">
      <c r="A19" s="56" t="s">
        <v>106</v>
      </c>
      <c r="B19" s="54" t="s">
        <v>136</v>
      </c>
      <c r="C19" s="57" t="s">
        <v>58</v>
      </c>
      <c r="D19" s="55"/>
      <c r="E19" s="55"/>
      <c r="F19" s="72">
        <f>F20</f>
        <v>183.10000000000002</v>
      </c>
      <c r="G19" s="90">
        <f>G20</f>
        <v>152.5</v>
      </c>
      <c r="H19" s="103">
        <f t="shared" si="0"/>
        <v>83.28782086291643</v>
      </c>
    </row>
    <row r="20" spans="1:8" s="18" customFormat="1" ht="25.5" customHeight="1">
      <c r="A20" s="53" t="s">
        <v>59</v>
      </c>
      <c r="B20" s="54" t="s">
        <v>136</v>
      </c>
      <c r="C20" s="57" t="s">
        <v>58</v>
      </c>
      <c r="D20" s="57" t="s">
        <v>54</v>
      </c>
      <c r="E20" s="57" t="s">
        <v>52</v>
      </c>
      <c r="F20" s="72">
        <f>366.1-183</f>
        <v>183.10000000000002</v>
      </c>
      <c r="G20" s="122">
        <v>152.5</v>
      </c>
      <c r="H20" s="103">
        <f t="shared" si="0"/>
        <v>83.28782086291643</v>
      </c>
    </row>
    <row r="21" spans="1:8" s="18" customFormat="1" ht="50.25" customHeight="1">
      <c r="A21" s="53" t="s">
        <v>224</v>
      </c>
      <c r="B21" s="54" t="s">
        <v>225</v>
      </c>
      <c r="C21" s="57" t="s">
        <v>226</v>
      </c>
      <c r="D21" s="57" t="s">
        <v>54</v>
      </c>
      <c r="E21" s="57" t="s">
        <v>74</v>
      </c>
      <c r="F21" s="72">
        <v>3727.9</v>
      </c>
      <c r="G21" s="122"/>
      <c r="H21" s="103"/>
    </row>
    <row r="22" spans="1:8" s="18" customFormat="1" ht="144.75" customHeight="1">
      <c r="A22" s="53" t="s">
        <v>95</v>
      </c>
      <c r="B22" s="54" t="s">
        <v>137</v>
      </c>
      <c r="C22" s="57"/>
      <c r="D22" s="57"/>
      <c r="E22" s="57"/>
      <c r="F22" s="72">
        <f>F23+F31+F30</f>
        <v>818.9000000000001</v>
      </c>
      <c r="G22" s="72">
        <f>G23+G31</f>
        <v>348.20000000000005</v>
      </c>
      <c r="H22" s="103">
        <f t="shared" si="0"/>
        <v>42.520454267920385</v>
      </c>
    </row>
    <row r="23" spans="1:8" s="15" customFormat="1" ht="141.75" customHeight="1">
      <c r="A23" s="53" t="s">
        <v>1</v>
      </c>
      <c r="B23" s="54" t="s">
        <v>138</v>
      </c>
      <c r="C23" s="57"/>
      <c r="D23" s="57"/>
      <c r="E23" s="57"/>
      <c r="F23" s="72">
        <f>F24+F26+F28</f>
        <v>357.1000000000001</v>
      </c>
      <c r="G23" s="90">
        <f>G24+G26+G28</f>
        <v>348.20000000000005</v>
      </c>
      <c r="H23" s="103">
        <f t="shared" si="0"/>
        <v>97.50770092411088</v>
      </c>
    </row>
    <row r="24" spans="1:8" s="15" customFormat="1" ht="15.75">
      <c r="A24" s="56" t="s">
        <v>21</v>
      </c>
      <c r="B24" s="54" t="s">
        <v>138</v>
      </c>
      <c r="C24" s="58" t="s">
        <v>22</v>
      </c>
      <c r="D24" s="57"/>
      <c r="E24" s="57"/>
      <c r="F24" s="72">
        <f>F25</f>
        <v>316.6</v>
      </c>
      <c r="G24" s="90">
        <f>G25</f>
        <v>316.1</v>
      </c>
      <c r="H24" s="102">
        <f t="shared" si="0"/>
        <v>99.8420720151611</v>
      </c>
    </row>
    <row r="25" spans="1:8" s="15" customFormat="1" ht="15.75">
      <c r="A25" s="56" t="s">
        <v>72</v>
      </c>
      <c r="B25" s="54" t="s">
        <v>138</v>
      </c>
      <c r="C25" s="58" t="s">
        <v>22</v>
      </c>
      <c r="D25" s="57" t="s">
        <v>54</v>
      </c>
      <c r="E25" s="57" t="s">
        <v>74</v>
      </c>
      <c r="F25" s="72">
        <f>490.2-173.6</f>
        <v>316.6</v>
      </c>
      <c r="G25" s="92">
        <v>316.1</v>
      </c>
      <c r="H25" s="102">
        <f t="shared" si="0"/>
        <v>99.8420720151611</v>
      </c>
    </row>
    <row r="26" spans="1:8" s="18" customFormat="1" ht="27" customHeight="1">
      <c r="A26" s="56" t="s">
        <v>102</v>
      </c>
      <c r="B26" s="54" t="s">
        <v>138</v>
      </c>
      <c r="C26" s="58" t="s">
        <v>58</v>
      </c>
      <c r="D26" s="57"/>
      <c r="E26" s="57"/>
      <c r="F26" s="72">
        <f>F27</f>
        <v>40.20000000000002</v>
      </c>
      <c r="G26" s="90">
        <f>G27</f>
        <v>31.8</v>
      </c>
      <c r="H26" s="103">
        <f t="shared" si="0"/>
        <v>79.10447761194027</v>
      </c>
    </row>
    <row r="27" spans="1:8" s="18" customFormat="1" ht="18" customHeight="1">
      <c r="A27" s="56" t="s">
        <v>72</v>
      </c>
      <c r="B27" s="54" t="s">
        <v>138</v>
      </c>
      <c r="C27" s="58" t="s">
        <v>58</v>
      </c>
      <c r="D27" s="57" t="s">
        <v>54</v>
      </c>
      <c r="E27" s="57" t="s">
        <v>74</v>
      </c>
      <c r="F27" s="72">
        <f>179.8-139.6</f>
        <v>40.20000000000002</v>
      </c>
      <c r="G27" s="92">
        <v>31.8</v>
      </c>
      <c r="H27" s="102">
        <f t="shared" si="0"/>
        <v>79.10447761194027</v>
      </c>
    </row>
    <row r="28" spans="1:8" s="18" customFormat="1" ht="18.75" customHeight="1">
      <c r="A28" s="56" t="s">
        <v>19</v>
      </c>
      <c r="B28" s="54" t="s">
        <v>138</v>
      </c>
      <c r="C28" s="58" t="s">
        <v>20</v>
      </c>
      <c r="D28" s="57"/>
      <c r="E28" s="57"/>
      <c r="F28" s="72">
        <f>F29</f>
        <v>0.30000000000000004</v>
      </c>
      <c r="G28" s="90">
        <f>G29</f>
        <v>0.3</v>
      </c>
      <c r="H28" s="102">
        <f t="shared" si="0"/>
        <v>99.99999999999997</v>
      </c>
    </row>
    <row r="29" spans="1:8" s="18" customFormat="1" ht="18.75" customHeight="1">
      <c r="A29" s="56" t="s">
        <v>72</v>
      </c>
      <c r="B29" s="54" t="s">
        <v>138</v>
      </c>
      <c r="C29" s="58" t="s">
        <v>20</v>
      </c>
      <c r="D29" s="57" t="s">
        <v>54</v>
      </c>
      <c r="E29" s="57" t="s">
        <v>74</v>
      </c>
      <c r="F29" s="72">
        <f>0.8-0.5</f>
        <v>0.30000000000000004</v>
      </c>
      <c r="G29" s="91">
        <v>0.3</v>
      </c>
      <c r="H29" s="102">
        <f t="shared" si="0"/>
        <v>99.99999999999997</v>
      </c>
    </row>
    <row r="30" spans="1:8" s="18" customFormat="1" ht="47.25">
      <c r="A30" s="53" t="s">
        <v>227</v>
      </c>
      <c r="B30" s="54" t="s">
        <v>228</v>
      </c>
      <c r="C30" s="58" t="s">
        <v>226</v>
      </c>
      <c r="D30" s="57" t="s">
        <v>54</v>
      </c>
      <c r="E30" s="57" t="s">
        <v>74</v>
      </c>
      <c r="F30" s="72">
        <v>461.8</v>
      </c>
      <c r="G30" s="91"/>
      <c r="H30" s="102"/>
    </row>
    <row r="31" spans="1:8" s="18" customFormat="1" ht="83.25" customHeight="1">
      <c r="A31" s="108" t="s">
        <v>132</v>
      </c>
      <c r="B31" s="54" t="s">
        <v>139</v>
      </c>
      <c r="C31" s="58"/>
      <c r="D31" s="57"/>
      <c r="E31" s="57"/>
      <c r="F31" s="72">
        <f>F32</f>
        <v>0</v>
      </c>
      <c r="G31" s="72">
        <f>G32</f>
        <v>0</v>
      </c>
      <c r="H31" s="102" t="e">
        <f t="shared" si="0"/>
        <v>#DIV/0!</v>
      </c>
    </row>
    <row r="32" spans="1:8" s="18" customFormat="1" ht="18.75" customHeight="1">
      <c r="A32" s="56" t="s">
        <v>21</v>
      </c>
      <c r="B32" s="54" t="s">
        <v>139</v>
      </c>
      <c r="C32" s="58" t="s">
        <v>22</v>
      </c>
      <c r="D32" s="57"/>
      <c r="E32" s="57"/>
      <c r="F32" s="72">
        <f>F33</f>
        <v>0</v>
      </c>
      <c r="G32" s="72">
        <f>G33</f>
        <v>0</v>
      </c>
      <c r="H32" s="102" t="e">
        <f t="shared" si="0"/>
        <v>#DIV/0!</v>
      </c>
    </row>
    <row r="33" spans="1:8" s="18" customFormat="1" ht="18.75" customHeight="1">
      <c r="A33" s="56" t="s">
        <v>72</v>
      </c>
      <c r="B33" s="54" t="s">
        <v>139</v>
      </c>
      <c r="C33" s="58" t="s">
        <v>22</v>
      </c>
      <c r="D33" s="57" t="s">
        <v>54</v>
      </c>
      <c r="E33" s="57" t="s">
        <v>74</v>
      </c>
      <c r="F33" s="72"/>
      <c r="G33" s="118"/>
      <c r="H33" s="102" t="e">
        <f t="shared" si="0"/>
        <v>#DIV/0!</v>
      </c>
    </row>
    <row r="34" spans="1:8" s="15" customFormat="1" ht="114" customHeight="1">
      <c r="A34" s="53" t="s">
        <v>96</v>
      </c>
      <c r="B34" s="59" t="s">
        <v>140</v>
      </c>
      <c r="C34" s="60"/>
      <c r="D34" s="60"/>
      <c r="E34" s="60"/>
      <c r="F34" s="95">
        <f>F35+F38+F42+F45+F41</f>
        <v>1852.5</v>
      </c>
      <c r="G34" s="89">
        <f>G35+G38+G42</f>
        <v>158.1</v>
      </c>
      <c r="H34" s="105">
        <f t="shared" si="0"/>
        <v>8.534412955465587</v>
      </c>
    </row>
    <row r="35" spans="1:8" s="15" customFormat="1" ht="118.5" customHeight="1">
      <c r="A35" s="53" t="s">
        <v>97</v>
      </c>
      <c r="B35" s="54" t="s">
        <v>141</v>
      </c>
      <c r="C35" s="58"/>
      <c r="D35" s="57"/>
      <c r="E35" s="57"/>
      <c r="F35" s="72">
        <f>F36</f>
        <v>0</v>
      </c>
      <c r="G35" s="90">
        <f>G36</f>
        <v>0</v>
      </c>
      <c r="H35" s="103" t="e">
        <f t="shared" si="0"/>
        <v>#DIV/0!</v>
      </c>
    </row>
    <row r="36" spans="1:8" s="15" customFormat="1" ht="47.25">
      <c r="A36" s="56" t="s">
        <v>106</v>
      </c>
      <c r="B36" s="54" t="s">
        <v>141</v>
      </c>
      <c r="C36" s="58" t="s">
        <v>58</v>
      </c>
      <c r="D36" s="57"/>
      <c r="E36" s="57"/>
      <c r="F36" s="72">
        <f>F37</f>
        <v>0</v>
      </c>
      <c r="G36" s="90">
        <f>G37</f>
        <v>0</v>
      </c>
      <c r="H36" s="103" t="e">
        <f t="shared" si="0"/>
        <v>#DIV/0!</v>
      </c>
    </row>
    <row r="37" spans="1:8" s="15" customFormat="1" ht="15.75">
      <c r="A37" s="56" t="s">
        <v>69</v>
      </c>
      <c r="B37" s="54" t="s">
        <v>141</v>
      </c>
      <c r="C37" s="58" t="s">
        <v>58</v>
      </c>
      <c r="D37" s="57" t="s">
        <v>36</v>
      </c>
      <c r="E37" s="57" t="s">
        <v>74</v>
      </c>
      <c r="F37" s="72">
        <f>20-20</f>
        <v>0</v>
      </c>
      <c r="G37" s="92"/>
      <c r="H37" s="102" t="e">
        <f t="shared" si="0"/>
        <v>#DIV/0!</v>
      </c>
    </row>
    <row r="38" spans="1:8" s="15" customFormat="1" ht="108.75" customHeight="1">
      <c r="A38" s="53" t="s">
        <v>98</v>
      </c>
      <c r="B38" s="54" t="s">
        <v>142</v>
      </c>
      <c r="C38" s="58"/>
      <c r="D38" s="57"/>
      <c r="E38" s="57"/>
      <c r="F38" s="72">
        <f>F39</f>
        <v>192.20000000000002</v>
      </c>
      <c r="G38" s="90">
        <v>158.1</v>
      </c>
      <c r="H38" s="103">
        <f t="shared" si="0"/>
        <v>82.25806451612902</v>
      </c>
    </row>
    <row r="39" spans="1:8" s="15" customFormat="1" ht="47.25">
      <c r="A39" s="56" t="s">
        <v>106</v>
      </c>
      <c r="B39" s="54" t="s">
        <v>142</v>
      </c>
      <c r="C39" s="58" t="s">
        <v>58</v>
      </c>
      <c r="D39" s="57"/>
      <c r="E39" s="57"/>
      <c r="F39" s="72">
        <f>F40</f>
        <v>192.20000000000002</v>
      </c>
      <c r="G39" s="90">
        <f>G40</f>
        <v>158.1</v>
      </c>
      <c r="H39" s="103">
        <f t="shared" si="0"/>
        <v>82.25806451612902</v>
      </c>
    </row>
    <row r="40" spans="1:8" s="15" customFormat="1" ht="15.75">
      <c r="A40" s="56" t="s">
        <v>69</v>
      </c>
      <c r="B40" s="54" t="s">
        <v>142</v>
      </c>
      <c r="C40" s="58" t="s">
        <v>58</v>
      </c>
      <c r="D40" s="57" t="s">
        <v>36</v>
      </c>
      <c r="E40" s="57" t="s">
        <v>74</v>
      </c>
      <c r="F40" s="72">
        <f>408.8-216.6</f>
        <v>192.20000000000002</v>
      </c>
      <c r="G40" s="92">
        <v>158.1</v>
      </c>
      <c r="H40" s="102">
        <f t="shared" si="0"/>
        <v>82.25806451612902</v>
      </c>
    </row>
    <row r="41" spans="1:8" s="15" customFormat="1" ht="47.25">
      <c r="A41" s="53" t="s">
        <v>227</v>
      </c>
      <c r="B41" s="54" t="s">
        <v>229</v>
      </c>
      <c r="C41" s="58" t="s">
        <v>226</v>
      </c>
      <c r="D41" s="57" t="s">
        <v>36</v>
      </c>
      <c r="E41" s="57" t="s">
        <v>74</v>
      </c>
      <c r="F41" s="72">
        <v>360.3</v>
      </c>
      <c r="G41" s="107"/>
      <c r="H41" s="102"/>
    </row>
    <row r="42" spans="1:8" s="15" customFormat="1" ht="113.25" customHeight="1">
      <c r="A42" s="53" t="s">
        <v>46</v>
      </c>
      <c r="B42" s="54" t="s">
        <v>143</v>
      </c>
      <c r="C42" s="58"/>
      <c r="D42" s="57"/>
      <c r="E42" s="57"/>
      <c r="F42" s="72">
        <f>F43</f>
        <v>0</v>
      </c>
      <c r="G42" s="90">
        <f>G43</f>
        <v>0</v>
      </c>
      <c r="H42" s="103" t="e">
        <f t="shared" si="0"/>
        <v>#DIV/0!</v>
      </c>
    </row>
    <row r="43" spans="1:8" s="15" customFormat="1" ht="47.25">
      <c r="A43" s="56" t="s">
        <v>106</v>
      </c>
      <c r="B43" s="54" t="s">
        <v>143</v>
      </c>
      <c r="C43" s="58" t="s">
        <v>58</v>
      </c>
      <c r="D43" s="57"/>
      <c r="E43" s="57"/>
      <c r="F43" s="72">
        <f>F44</f>
        <v>0</v>
      </c>
      <c r="G43" s="90">
        <f>G44</f>
        <v>0</v>
      </c>
      <c r="H43" s="103" t="e">
        <f t="shared" si="0"/>
        <v>#DIV/0!</v>
      </c>
    </row>
    <row r="44" spans="1:8" s="15" customFormat="1" ht="15.75">
      <c r="A44" s="56" t="s">
        <v>69</v>
      </c>
      <c r="B44" s="54" t="s">
        <v>143</v>
      </c>
      <c r="C44" s="58" t="s">
        <v>58</v>
      </c>
      <c r="D44" s="57" t="s">
        <v>36</v>
      </c>
      <c r="E44" s="57" t="s">
        <v>74</v>
      </c>
      <c r="F44" s="72">
        <f>300+1000-1300</f>
        <v>0</v>
      </c>
      <c r="G44" s="92"/>
      <c r="H44" s="102" t="e">
        <f t="shared" si="0"/>
        <v>#DIV/0!</v>
      </c>
    </row>
    <row r="45" spans="1:8" s="15" customFormat="1" ht="54" customHeight="1">
      <c r="A45" s="53" t="s">
        <v>230</v>
      </c>
      <c r="B45" s="54" t="s">
        <v>231</v>
      </c>
      <c r="C45" s="58" t="s">
        <v>226</v>
      </c>
      <c r="D45" s="57" t="s">
        <v>36</v>
      </c>
      <c r="E45" s="57" t="s">
        <v>74</v>
      </c>
      <c r="F45" s="72">
        <v>1300</v>
      </c>
      <c r="G45" s="107"/>
      <c r="H45" s="102"/>
    </row>
    <row r="46" spans="1:8" s="15" customFormat="1" ht="111" customHeight="1">
      <c r="A46" s="53" t="s">
        <v>99</v>
      </c>
      <c r="B46" s="59" t="s">
        <v>144</v>
      </c>
      <c r="C46" s="60"/>
      <c r="D46" s="60"/>
      <c r="E46" s="60"/>
      <c r="F46" s="95">
        <f>F47+F50</f>
        <v>400</v>
      </c>
      <c r="G46" s="89">
        <f>G47+G50</f>
        <v>98.2</v>
      </c>
      <c r="H46" s="105">
        <f t="shared" si="0"/>
        <v>24.55</v>
      </c>
    </row>
    <row r="47" spans="1:8" s="15" customFormat="1" ht="129.75" customHeight="1">
      <c r="A47" s="53" t="s">
        <v>2</v>
      </c>
      <c r="B47" s="54" t="s">
        <v>145</v>
      </c>
      <c r="C47" s="58"/>
      <c r="D47" s="57"/>
      <c r="E47" s="57"/>
      <c r="F47" s="72">
        <f>F48</f>
        <v>20</v>
      </c>
      <c r="G47" s="90">
        <f>G48</f>
        <v>0</v>
      </c>
      <c r="H47" s="103">
        <f t="shared" si="0"/>
        <v>0</v>
      </c>
    </row>
    <row r="48" spans="1:8" s="15" customFormat="1" ht="47.25">
      <c r="A48" s="56" t="s">
        <v>106</v>
      </c>
      <c r="B48" s="54" t="s">
        <v>145</v>
      </c>
      <c r="C48" s="58" t="s">
        <v>58</v>
      </c>
      <c r="D48" s="57"/>
      <c r="E48" s="57"/>
      <c r="F48" s="72">
        <f>F49</f>
        <v>20</v>
      </c>
      <c r="G48" s="90">
        <f>G49</f>
        <v>0</v>
      </c>
      <c r="H48" s="103">
        <f t="shared" si="0"/>
        <v>0</v>
      </c>
    </row>
    <row r="49" spans="1:8" s="15" customFormat="1" ht="15.75">
      <c r="A49" s="56" t="s">
        <v>60</v>
      </c>
      <c r="B49" s="54" t="s">
        <v>145</v>
      </c>
      <c r="C49" s="58" t="s">
        <v>58</v>
      </c>
      <c r="D49" s="57" t="s">
        <v>53</v>
      </c>
      <c r="E49" s="57" t="s">
        <v>74</v>
      </c>
      <c r="F49" s="72">
        <v>20</v>
      </c>
      <c r="G49" s="92"/>
      <c r="H49" s="102">
        <f t="shared" si="0"/>
        <v>0</v>
      </c>
    </row>
    <row r="50" spans="1:8" s="15" customFormat="1" ht="129" customHeight="1">
      <c r="A50" s="53" t="s">
        <v>3</v>
      </c>
      <c r="B50" s="54" t="s">
        <v>146</v>
      </c>
      <c r="C50" s="58"/>
      <c r="D50" s="57"/>
      <c r="E50" s="57"/>
      <c r="F50" s="72">
        <f>F51</f>
        <v>380</v>
      </c>
      <c r="G50" s="90">
        <f>G51</f>
        <v>98.2</v>
      </c>
      <c r="H50" s="103">
        <f t="shared" si="0"/>
        <v>25.842105263157894</v>
      </c>
    </row>
    <row r="51" spans="1:8" s="15" customFormat="1" ht="47.25">
      <c r="A51" s="56" t="s">
        <v>106</v>
      </c>
      <c r="B51" s="54" t="s">
        <v>146</v>
      </c>
      <c r="C51" s="58" t="s">
        <v>58</v>
      </c>
      <c r="D51" s="57"/>
      <c r="E51" s="57"/>
      <c r="F51" s="72">
        <f>F52</f>
        <v>380</v>
      </c>
      <c r="G51" s="90">
        <f>G52</f>
        <v>98.2</v>
      </c>
      <c r="H51" s="103">
        <f t="shared" si="0"/>
        <v>25.842105263157894</v>
      </c>
    </row>
    <row r="52" spans="1:8" s="15" customFormat="1" ht="15.75">
      <c r="A52" s="56" t="s">
        <v>60</v>
      </c>
      <c r="B52" s="54" t="s">
        <v>146</v>
      </c>
      <c r="C52" s="58" t="s">
        <v>58</v>
      </c>
      <c r="D52" s="57" t="s">
        <v>53</v>
      </c>
      <c r="E52" s="57" t="s">
        <v>74</v>
      </c>
      <c r="F52" s="72">
        <v>380</v>
      </c>
      <c r="G52" s="92">
        <v>98.2</v>
      </c>
      <c r="H52" s="102">
        <f t="shared" si="0"/>
        <v>25.842105263157894</v>
      </c>
    </row>
    <row r="53" spans="1:8" s="15" customFormat="1" ht="113.25" customHeight="1">
      <c r="A53" s="53" t="s">
        <v>4</v>
      </c>
      <c r="B53" s="59" t="s">
        <v>147</v>
      </c>
      <c r="C53" s="60"/>
      <c r="D53" s="60"/>
      <c r="E53" s="60"/>
      <c r="F53" s="95">
        <f>F54+F67+F71+F90</f>
        <v>15810</v>
      </c>
      <c r="G53" s="89">
        <f>G54+G67+G71+G90</f>
        <v>2288.1000000000004</v>
      </c>
      <c r="H53" s="105">
        <f t="shared" si="0"/>
        <v>14.47248576850095</v>
      </c>
    </row>
    <row r="54" spans="1:8" s="15" customFormat="1" ht="129" customHeight="1">
      <c r="A54" s="53" t="s">
        <v>5</v>
      </c>
      <c r="B54" s="54" t="s">
        <v>148</v>
      </c>
      <c r="C54" s="58"/>
      <c r="D54" s="57"/>
      <c r="E54" s="57"/>
      <c r="F54" s="72">
        <f>F55+F58+F61+F64</f>
        <v>6141</v>
      </c>
      <c r="G54" s="90">
        <f>G55+G58+G61+G64</f>
        <v>1199.2</v>
      </c>
      <c r="H54" s="103">
        <f t="shared" si="0"/>
        <v>19.527764207783747</v>
      </c>
    </row>
    <row r="55" spans="1:8" s="15" customFormat="1" ht="177.75" customHeight="1">
      <c r="A55" s="61" t="s">
        <v>6</v>
      </c>
      <c r="B55" s="54" t="s">
        <v>149</v>
      </c>
      <c r="C55" s="58"/>
      <c r="D55" s="57"/>
      <c r="E55" s="57"/>
      <c r="F55" s="72">
        <f>F56</f>
        <v>800</v>
      </c>
      <c r="G55" s="90">
        <f>G56</f>
        <v>224.8</v>
      </c>
      <c r="H55" s="103">
        <f t="shared" si="0"/>
        <v>28.1</v>
      </c>
    </row>
    <row r="56" spans="1:8" s="15" customFormat="1" ht="47.25">
      <c r="A56" s="56" t="s">
        <v>106</v>
      </c>
      <c r="B56" s="54" t="s">
        <v>149</v>
      </c>
      <c r="C56" s="58" t="s">
        <v>58</v>
      </c>
      <c r="D56" s="57"/>
      <c r="E56" s="57"/>
      <c r="F56" s="72">
        <f>F57</f>
        <v>800</v>
      </c>
      <c r="G56" s="90">
        <f>G57</f>
        <v>224.8</v>
      </c>
      <c r="H56" s="103">
        <f t="shared" si="0"/>
        <v>28.1</v>
      </c>
    </row>
    <row r="57" spans="1:8" s="15" customFormat="1" ht="15.75">
      <c r="A57" s="56" t="s">
        <v>15</v>
      </c>
      <c r="B57" s="54" t="s">
        <v>149</v>
      </c>
      <c r="C57" s="58" t="s">
        <v>58</v>
      </c>
      <c r="D57" s="57" t="s">
        <v>53</v>
      </c>
      <c r="E57" s="57" t="s">
        <v>76</v>
      </c>
      <c r="F57" s="72">
        <v>800</v>
      </c>
      <c r="G57" s="92">
        <v>224.8</v>
      </c>
      <c r="H57" s="102">
        <f t="shared" si="0"/>
        <v>28.1</v>
      </c>
    </row>
    <row r="58" spans="1:8" s="15" customFormat="1" ht="162.75" customHeight="1">
      <c r="A58" s="61" t="s">
        <v>127</v>
      </c>
      <c r="B58" s="54" t="s">
        <v>150</v>
      </c>
      <c r="C58" s="58"/>
      <c r="D58" s="57"/>
      <c r="E58" s="57"/>
      <c r="F58" s="72">
        <f>F59</f>
        <v>360</v>
      </c>
      <c r="G58" s="90">
        <f>G59</f>
        <v>0</v>
      </c>
      <c r="H58" s="103">
        <f t="shared" si="0"/>
        <v>0</v>
      </c>
    </row>
    <row r="59" spans="1:8" s="15" customFormat="1" ht="47.25">
      <c r="A59" s="56" t="s">
        <v>106</v>
      </c>
      <c r="B59" s="54" t="s">
        <v>150</v>
      </c>
      <c r="C59" s="58" t="s">
        <v>58</v>
      </c>
      <c r="D59" s="57"/>
      <c r="E59" s="57"/>
      <c r="F59" s="72">
        <f>F60</f>
        <v>360</v>
      </c>
      <c r="G59" s="90">
        <f>G60</f>
        <v>0</v>
      </c>
      <c r="H59" s="103">
        <f t="shared" si="0"/>
        <v>0</v>
      </c>
    </row>
    <row r="60" spans="1:8" s="15" customFormat="1" ht="15.75">
      <c r="A60" s="56" t="s">
        <v>15</v>
      </c>
      <c r="B60" s="54" t="s">
        <v>150</v>
      </c>
      <c r="C60" s="58" t="s">
        <v>58</v>
      </c>
      <c r="D60" s="57" t="s">
        <v>53</v>
      </c>
      <c r="E60" s="57" t="s">
        <v>76</v>
      </c>
      <c r="F60" s="72">
        <f>60+300</f>
        <v>360</v>
      </c>
      <c r="G60" s="92"/>
      <c r="H60" s="102">
        <f t="shared" si="0"/>
        <v>0</v>
      </c>
    </row>
    <row r="61" spans="1:8" s="15" customFormat="1" ht="162" customHeight="1">
      <c r="A61" s="61" t="s">
        <v>126</v>
      </c>
      <c r="B61" s="54" t="s">
        <v>151</v>
      </c>
      <c r="C61" s="58"/>
      <c r="D61" s="57"/>
      <c r="E61" s="57"/>
      <c r="F61" s="72">
        <f>F62</f>
        <v>1500</v>
      </c>
      <c r="G61" s="90">
        <f>G62</f>
        <v>974.4</v>
      </c>
      <c r="H61" s="103">
        <f t="shared" si="0"/>
        <v>64.96</v>
      </c>
    </row>
    <row r="62" spans="1:8" s="15" customFormat="1" ht="47.25">
      <c r="A62" s="56" t="s">
        <v>106</v>
      </c>
      <c r="B62" s="54" t="s">
        <v>151</v>
      </c>
      <c r="C62" s="58" t="s">
        <v>58</v>
      </c>
      <c r="D62" s="57"/>
      <c r="E62" s="57"/>
      <c r="F62" s="72">
        <f>F63</f>
        <v>1500</v>
      </c>
      <c r="G62" s="90">
        <f>G63</f>
        <v>974.4</v>
      </c>
      <c r="H62" s="103">
        <f t="shared" si="0"/>
        <v>64.96</v>
      </c>
    </row>
    <row r="63" spans="1:8" s="15" customFormat="1" ht="15.75">
      <c r="A63" s="56" t="s">
        <v>15</v>
      </c>
      <c r="B63" s="54" t="s">
        <v>151</v>
      </c>
      <c r="C63" s="58" t="s">
        <v>58</v>
      </c>
      <c r="D63" s="57" t="s">
        <v>53</v>
      </c>
      <c r="E63" s="57" t="s">
        <v>76</v>
      </c>
      <c r="F63" s="72">
        <v>1500</v>
      </c>
      <c r="G63" s="91">
        <v>974.4</v>
      </c>
      <c r="H63" s="102">
        <f t="shared" si="0"/>
        <v>64.96</v>
      </c>
    </row>
    <row r="64" spans="1:8" s="15" customFormat="1" ht="179.25" customHeight="1">
      <c r="A64" s="61" t="s">
        <v>125</v>
      </c>
      <c r="B64" s="54" t="s">
        <v>152</v>
      </c>
      <c r="C64" s="58"/>
      <c r="D64" s="57"/>
      <c r="E64" s="57"/>
      <c r="F64" s="72">
        <f>F65</f>
        <v>3481</v>
      </c>
      <c r="G64" s="90">
        <f>G65</f>
        <v>0</v>
      </c>
      <c r="H64" s="103">
        <f t="shared" si="0"/>
        <v>0</v>
      </c>
    </row>
    <row r="65" spans="1:8" s="15" customFormat="1" ht="47.25">
      <c r="A65" s="56" t="s">
        <v>106</v>
      </c>
      <c r="B65" s="54" t="s">
        <v>152</v>
      </c>
      <c r="C65" s="58" t="s">
        <v>58</v>
      </c>
      <c r="D65" s="57"/>
      <c r="E65" s="57"/>
      <c r="F65" s="72">
        <f>F66</f>
        <v>3481</v>
      </c>
      <c r="G65" s="90">
        <f>G66</f>
        <v>0</v>
      </c>
      <c r="H65" s="103">
        <f t="shared" si="0"/>
        <v>0</v>
      </c>
    </row>
    <row r="66" spans="1:8" s="15" customFormat="1" ht="15.75">
      <c r="A66" s="56" t="s">
        <v>15</v>
      </c>
      <c r="B66" s="54" t="s">
        <v>152</v>
      </c>
      <c r="C66" s="58" t="s">
        <v>58</v>
      </c>
      <c r="D66" s="57" t="s">
        <v>53</v>
      </c>
      <c r="E66" s="57" t="s">
        <v>76</v>
      </c>
      <c r="F66" s="72">
        <v>3481</v>
      </c>
      <c r="G66" s="92">
        <v>0</v>
      </c>
      <c r="H66" s="102">
        <f t="shared" si="0"/>
        <v>0</v>
      </c>
    </row>
    <row r="67" spans="1:8" s="15" customFormat="1" ht="129" customHeight="1">
      <c r="A67" s="53" t="s">
        <v>7</v>
      </c>
      <c r="B67" s="54" t="s">
        <v>153</v>
      </c>
      <c r="C67" s="58"/>
      <c r="D67" s="57"/>
      <c r="E67" s="57"/>
      <c r="F67" s="72">
        <f aca="true" t="shared" si="1" ref="F67:G69">F68</f>
        <v>400</v>
      </c>
      <c r="G67" s="90">
        <f t="shared" si="1"/>
        <v>247.4</v>
      </c>
      <c r="H67" s="103">
        <f t="shared" si="0"/>
        <v>61.85000000000001</v>
      </c>
    </row>
    <row r="68" spans="1:8" s="15" customFormat="1" ht="178.5" customHeight="1">
      <c r="A68" s="61" t="s">
        <v>124</v>
      </c>
      <c r="B68" s="54" t="s">
        <v>154</v>
      </c>
      <c r="C68" s="58"/>
      <c r="D68" s="57"/>
      <c r="E68" s="57"/>
      <c r="F68" s="72">
        <f t="shared" si="1"/>
        <v>400</v>
      </c>
      <c r="G68" s="90">
        <f t="shared" si="1"/>
        <v>247.4</v>
      </c>
      <c r="H68" s="103">
        <f t="shared" si="0"/>
        <v>61.85000000000001</v>
      </c>
    </row>
    <row r="69" spans="1:8" s="15" customFormat="1" ht="31.5">
      <c r="A69" s="56" t="s">
        <v>107</v>
      </c>
      <c r="B69" s="54" t="s">
        <v>154</v>
      </c>
      <c r="C69" s="58" t="s">
        <v>58</v>
      </c>
      <c r="D69" s="57"/>
      <c r="E69" s="57"/>
      <c r="F69" s="72">
        <f t="shared" si="1"/>
        <v>400</v>
      </c>
      <c r="G69" s="90">
        <f t="shared" si="1"/>
        <v>247.4</v>
      </c>
      <c r="H69" s="103">
        <f t="shared" si="0"/>
        <v>61.85000000000001</v>
      </c>
    </row>
    <row r="70" spans="1:8" s="15" customFormat="1" ht="15.75">
      <c r="A70" s="56" t="s">
        <v>15</v>
      </c>
      <c r="B70" s="54" t="s">
        <v>154</v>
      </c>
      <c r="C70" s="58" t="s">
        <v>58</v>
      </c>
      <c r="D70" s="57" t="s">
        <v>53</v>
      </c>
      <c r="E70" s="57" t="s">
        <v>76</v>
      </c>
      <c r="F70" s="72">
        <v>400</v>
      </c>
      <c r="G70" s="92">
        <v>247.4</v>
      </c>
      <c r="H70" s="102">
        <f t="shared" si="0"/>
        <v>61.85000000000001</v>
      </c>
    </row>
    <row r="71" spans="1:8" s="15" customFormat="1" ht="134.25" customHeight="1">
      <c r="A71" s="53" t="s">
        <v>8</v>
      </c>
      <c r="B71" s="54" t="s">
        <v>155</v>
      </c>
      <c r="C71" s="58"/>
      <c r="D71" s="57"/>
      <c r="E71" s="57"/>
      <c r="F71" s="72">
        <f>F72+F75+F78+F81+F84+F87</f>
        <v>1419</v>
      </c>
      <c r="G71" s="90">
        <f>G72+G75+G78+G81+G84+G87</f>
        <v>518.6</v>
      </c>
      <c r="H71" s="103">
        <f t="shared" si="0"/>
        <v>36.54686398872445</v>
      </c>
    </row>
    <row r="72" spans="1:8" s="15" customFormat="1" ht="192" customHeight="1">
      <c r="A72" s="61" t="s">
        <v>123</v>
      </c>
      <c r="B72" s="54" t="s">
        <v>156</v>
      </c>
      <c r="C72" s="58"/>
      <c r="D72" s="57"/>
      <c r="E72" s="57"/>
      <c r="F72" s="72">
        <f>F73</f>
        <v>549.1</v>
      </c>
      <c r="G72" s="90">
        <f>G73</f>
        <v>273.3</v>
      </c>
      <c r="H72" s="103">
        <f t="shared" si="0"/>
        <v>49.772354762338374</v>
      </c>
    </row>
    <row r="73" spans="1:8" s="15" customFormat="1" ht="47.25">
      <c r="A73" s="56" t="s">
        <v>106</v>
      </c>
      <c r="B73" s="54" t="s">
        <v>156</v>
      </c>
      <c r="C73" s="58" t="s">
        <v>58</v>
      </c>
      <c r="D73" s="57"/>
      <c r="E73" s="57"/>
      <c r="F73" s="72">
        <f>F74</f>
        <v>549.1</v>
      </c>
      <c r="G73" s="90">
        <f>G74</f>
        <v>273.3</v>
      </c>
      <c r="H73" s="103">
        <f t="shared" si="0"/>
        <v>49.772354762338374</v>
      </c>
    </row>
    <row r="74" spans="1:8" s="15" customFormat="1" ht="15.75">
      <c r="A74" s="56" t="s">
        <v>15</v>
      </c>
      <c r="B74" s="54" t="s">
        <v>156</v>
      </c>
      <c r="C74" s="58" t="s">
        <v>58</v>
      </c>
      <c r="D74" s="57" t="s">
        <v>53</v>
      </c>
      <c r="E74" s="57" t="s">
        <v>76</v>
      </c>
      <c r="F74" s="72">
        <v>549.1</v>
      </c>
      <c r="G74" s="92">
        <v>273.3</v>
      </c>
      <c r="H74" s="102">
        <f t="shared" si="0"/>
        <v>49.772354762338374</v>
      </c>
    </row>
    <row r="75" spans="1:8" s="15" customFormat="1" ht="161.25" customHeight="1">
      <c r="A75" s="61" t="s">
        <v>122</v>
      </c>
      <c r="B75" s="54" t="s">
        <v>157</v>
      </c>
      <c r="C75" s="58"/>
      <c r="D75" s="57"/>
      <c r="E75" s="57"/>
      <c r="F75" s="72">
        <f>F76</f>
        <v>114.4</v>
      </c>
      <c r="G75" s="90">
        <f>G76</f>
        <v>0</v>
      </c>
      <c r="H75" s="103">
        <f t="shared" si="0"/>
        <v>0</v>
      </c>
    </row>
    <row r="76" spans="1:8" s="15" customFormat="1" ht="47.25">
      <c r="A76" s="56" t="s">
        <v>106</v>
      </c>
      <c r="B76" s="54" t="s">
        <v>157</v>
      </c>
      <c r="C76" s="58" t="s">
        <v>58</v>
      </c>
      <c r="D76" s="57"/>
      <c r="E76" s="57"/>
      <c r="F76" s="72">
        <f>F77</f>
        <v>114.4</v>
      </c>
      <c r="G76" s="90">
        <f>G77</f>
        <v>0</v>
      </c>
      <c r="H76" s="103">
        <f t="shared" si="0"/>
        <v>0</v>
      </c>
    </row>
    <row r="77" spans="1:8" s="15" customFormat="1" ht="15.75">
      <c r="A77" s="56" t="s">
        <v>15</v>
      </c>
      <c r="B77" s="54" t="s">
        <v>157</v>
      </c>
      <c r="C77" s="58" t="s">
        <v>58</v>
      </c>
      <c r="D77" s="57" t="s">
        <v>53</v>
      </c>
      <c r="E77" s="57" t="s">
        <v>76</v>
      </c>
      <c r="F77" s="72">
        <v>114.4</v>
      </c>
      <c r="G77" s="92"/>
      <c r="H77" s="102">
        <f t="shared" si="0"/>
        <v>0</v>
      </c>
    </row>
    <row r="78" spans="1:8" s="15" customFormat="1" ht="195.75" customHeight="1">
      <c r="A78" s="61" t="s">
        <v>121</v>
      </c>
      <c r="B78" s="54" t="s">
        <v>158</v>
      </c>
      <c r="C78" s="58"/>
      <c r="D78" s="57"/>
      <c r="E78" s="57"/>
      <c r="F78" s="72">
        <f>F79</f>
        <v>25.5</v>
      </c>
      <c r="G78" s="90">
        <f>G79</f>
        <v>0</v>
      </c>
      <c r="H78" s="103">
        <f aca="true" t="shared" si="2" ref="H78:H142">G78/F78*100</f>
        <v>0</v>
      </c>
    </row>
    <row r="79" spans="1:8" s="15" customFormat="1" ht="47.25">
      <c r="A79" s="56" t="s">
        <v>106</v>
      </c>
      <c r="B79" s="54" t="s">
        <v>158</v>
      </c>
      <c r="C79" s="58" t="s">
        <v>58</v>
      </c>
      <c r="D79" s="57"/>
      <c r="E79" s="57"/>
      <c r="F79" s="72">
        <f>F80</f>
        <v>25.5</v>
      </c>
      <c r="G79" s="90">
        <f>G80</f>
        <v>0</v>
      </c>
      <c r="H79" s="103">
        <f t="shared" si="2"/>
        <v>0</v>
      </c>
    </row>
    <row r="80" spans="1:8" s="15" customFormat="1" ht="15.75">
      <c r="A80" s="56" t="s">
        <v>15</v>
      </c>
      <c r="B80" s="54" t="s">
        <v>158</v>
      </c>
      <c r="C80" s="58" t="s">
        <v>58</v>
      </c>
      <c r="D80" s="57" t="s">
        <v>53</v>
      </c>
      <c r="E80" s="57" t="s">
        <v>76</v>
      </c>
      <c r="F80" s="72">
        <v>25.5</v>
      </c>
      <c r="G80" s="92"/>
      <c r="H80" s="102">
        <f t="shared" si="2"/>
        <v>0</v>
      </c>
    </row>
    <row r="81" spans="1:8" s="15" customFormat="1" ht="161.25" customHeight="1">
      <c r="A81" s="61" t="s">
        <v>120</v>
      </c>
      <c r="B81" s="54" t="s">
        <v>159</v>
      </c>
      <c r="C81" s="58"/>
      <c r="D81" s="57"/>
      <c r="E81" s="57"/>
      <c r="F81" s="72">
        <f>F82</f>
        <v>350</v>
      </c>
      <c r="G81" s="90">
        <f>G82</f>
        <v>121</v>
      </c>
      <c r="H81" s="103">
        <f t="shared" si="2"/>
        <v>34.57142857142857</v>
      </c>
    </row>
    <row r="82" spans="1:8" s="15" customFormat="1" ht="47.25">
      <c r="A82" s="56" t="s">
        <v>106</v>
      </c>
      <c r="B82" s="54" t="s">
        <v>159</v>
      </c>
      <c r="C82" s="58" t="s">
        <v>58</v>
      </c>
      <c r="D82" s="57"/>
      <c r="E82" s="57"/>
      <c r="F82" s="72">
        <f>F83</f>
        <v>350</v>
      </c>
      <c r="G82" s="90">
        <f>G83</f>
        <v>121</v>
      </c>
      <c r="H82" s="103">
        <f t="shared" si="2"/>
        <v>34.57142857142857</v>
      </c>
    </row>
    <row r="83" spans="1:8" s="15" customFormat="1" ht="15.75">
      <c r="A83" s="56" t="s">
        <v>15</v>
      </c>
      <c r="B83" s="54" t="s">
        <v>159</v>
      </c>
      <c r="C83" s="58" t="s">
        <v>58</v>
      </c>
      <c r="D83" s="57" t="s">
        <v>53</v>
      </c>
      <c r="E83" s="57" t="s">
        <v>76</v>
      </c>
      <c r="F83" s="72">
        <v>350</v>
      </c>
      <c r="G83" s="92">
        <v>121</v>
      </c>
      <c r="H83" s="102">
        <f t="shared" si="2"/>
        <v>34.57142857142857</v>
      </c>
    </row>
    <row r="84" spans="1:8" s="15" customFormat="1" ht="177.75" customHeight="1">
      <c r="A84" s="61" t="s">
        <v>119</v>
      </c>
      <c r="B84" s="54" t="s">
        <v>160</v>
      </c>
      <c r="C84" s="58"/>
      <c r="D84" s="57"/>
      <c r="E84" s="57"/>
      <c r="F84" s="72">
        <f>F85</f>
        <v>60</v>
      </c>
      <c r="G84" s="90">
        <f>G85</f>
        <v>37.5</v>
      </c>
      <c r="H84" s="103">
        <f t="shared" si="2"/>
        <v>62.5</v>
      </c>
    </row>
    <row r="85" spans="1:8" s="15" customFormat="1" ht="47.25">
      <c r="A85" s="56" t="s">
        <v>106</v>
      </c>
      <c r="B85" s="54" t="s">
        <v>160</v>
      </c>
      <c r="C85" s="58" t="s">
        <v>58</v>
      </c>
      <c r="D85" s="57"/>
      <c r="E85" s="57"/>
      <c r="F85" s="72">
        <f>F86</f>
        <v>60</v>
      </c>
      <c r="G85" s="90">
        <f>G86</f>
        <v>37.5</v>
      </c>
      <c r="H85" s="103">
        <f t="shared" si="2"/>
        <v>62.5</v>
      </c>
    </row>
    <row r="86" spans="1:8" s="15" customFormat="1" ht="15.75">
      <c r="A86" s="56" t="s">
        <v>15</v>
      </c>
      <c r="B86" s="54" t="s">
        <v>160</v>
      </c>
      <c r="C86" s="58" t="s">
        <v>58</v>
      </c>
      <c r="D86" s="57" t="s">
        <v>53</v>
      </c>
      <c r="E86" s="57" t="s">
        <v>76</v>
      </c>
      <c r="F86" s="72">
        <v>60</v>
      </c>
      <c r="G86" s="92">
        <v>37.5</v>
      </c>
      <c r="H86" s="102">
        <f t="shared" si="2"/>
        <v>62.5</v>
      </c>
    </row>
    <row r="87" spans="1:8" s="15" customFormat="1" ht="159" customHeight="1">
      <c r="A87" s="61" t="s">
        <v>118</v>
      </c>
      <c r="B87" s="54" t="s">
        <v>161</v>
      </c>
      <c r="C87" s="58"/>
      <c r="D87" s="57"/>
      <c r="E87" s="57"/>
      <c r="F87" s="72">
        <f>F88</f>
        <v>320</v>
      </c>
      <c r="G87" s="90">
        <f>G88</f>
        <v>86.8</v>
      </c>
      <c r="H87" s="103">
        <f t="shared" si="2"/>
        <v>27.125</v>
      </c>
    </row>
    <row r="88" spans="1:8" s="15" customFormat="1" ht="47.25">
      <c r="A88" s="56" t="s">
        <v>106</v>
      </c>
      <c r="B88" s="54" t="s">
        <v>161</v>
      </c>
      <c r="C88" s="58" t="s">
        <v>58</v>
      </c>
      <c r="D88" s="57"/>
      <c r="E88" s="57"/>
      <c r="F88" s="72">
        <f>F89</f>
        <v>320</v>
      </c>
      <c r="G88" s="90">
        <f>G89</f>
        <v>86.8</v>
      </c>
      <c r="H88" s="103">
        <f t="shared" si="2"/>
        <v>27.125</v>
      </c>
    </row>
    <row r="89" spans="1:8" s="15" customFormat="1" ht="15.75">
      <c r="A89" s="56" t="s">
        <v>15</v>
      </c>
      <c r="B89" s="54" t="s">
        <v>161</v>
      </c>
      <c r="C89" s="58" t="s">
        <v>58</v>
      </c>
      <c r="D89" s="57" t="s">
        <v>53</v>
      </c>
      <c r="E89" s="57" t="s">
        <v>76</v>
      </c>
      <c r="F89" s="72">
        <f>20+300</f>
        <v>320</v>
      </c>
      <c r="G89" s="92">
        <v>86.8</v>
      </c>
      <c r="H89" s="102">
        <f t="shared" si="2"/>
        <v>27.125</v>
      </c>
    </row>
    <row r="90" spans="1:8" s="15" customFormat="1" ht="145.5" customHeight="1">
      <c r="A90" s="53" t="s">
        <v>9</v>
      </c>
      <c r="B90" s="54" t="s">
        <v>162</v>
      </c>
      <c r="C90" s="58"/>
      <c r="D90" s="57"/>
      <c r="E90" s="57"/>
      <c r="F90" s="72">
        <f>F91+F94+F97</f>
        <v>7850</v>
      </c>
      <c r="G90" s="72">
        <f>G91+G94+G97</f>
        <v>322.90000000000003</v>
      </c>
      <c r="H90" s="103">
        <f t="shared" si="2"/>
        <v>4.113375796178344</v>
      </c>
    </row>
    <row r="91" spans="1:8" s="15" customFormat="1" ht="192" customHeight="1">
      <c r="A91" s="61" t="s">
        <v>117</v>
      </c>
      <c r="B91" s="54" t="s">
        <v>163</v>
      </c>
      <c r="C91" s="58"/>
      <c r="D91" s="57"/>
      <c r="E91" s="57"/>
      <c r="F91" s="72">
        <f>F92</f>
        <v>500</v>
      </c>
      <c r="G91" s="90">
        <f>G92</f>
        <v>281.3</v>
      </c>
      <c r="H91" s="103">
        <f t="shared" si="2"/>
        <v>56.26</v>
      </c>
    </row>
    <row r="92" spans="1:8" s="15" customFormat="1" ht="31.5">
      <c r="A92" s="56" t="s">
        <v>102</v>
      </c>
      <c r="B92" s="54" t="s">
        <v>163</v>
      </c>
      <c r="C92" s="58" t="s">
        <v>58</v>
      </c>
      <c r="D92" s="57"/>
      <c r="E92" s="57"/>
      <c r="F92" s="72">
        <f>F93</f>
        <v>500</v>
      </c>
      <c r="G92" s="90">
        <f>G93</f>
        <v>281.3</v>
      </c>
      <c r="H92" s="103">
        <f t="shared" si="2"/>
        <v>56.26</v>
      </c>
    </row>
    <row r="93" spans="1:8" s="15" customFormat="1" ht="15.75">
      <c r="A93" s="56" t="s">
        <v>15</v>
      </c>
      <c r="B93" s="54" t="s">
        <v>163</v>
      </c>
      <c r="C93" s="58" t="s">
        <v>58</v>
      </c>
      <c r="D93" s="57" t="s">
        <v>53</v>
      </c>
      <c r="E93" s="57" t="s">
        <v>76</v>
      </c>
      <c r="F93" s="72">
        <v>500</v>
      </c>
      <c r="G93" s="92">
        <v>281.3</v>
      </c>
      <c r="H93" s="102">
        <f t="shared" si="2"/>
        <v>56.26</v>
      </c>
    </row>
    <row r="94" spans="1:8" s="15" customFormat="1" ht="159" customHeight="1">
      <c r="A94" s="61" t="s">
        <v>116</v>
      </c>
      <c r="B94" s="54" t="s">
        <v>164</v>
      </c>
      <c r="C94" s="58"/>
      <c r="D94" s="57"/>
      <c r="E94" s="57"/>
      <c r="F94" s="72">
        <f>F95</f>
        <v>1650</v>
      </c>
      <c r="G94" s="90">
        <f>G95</f>
        <v>41.6</v>
      </c>
      <c r="H94" s="103">
        <f t="shared" si="2"/>
        <v>2.5212121212121215</v>
      </c>
    </row>
    <row r="95" spans="1:8" s="15" customFormat="1" ht="47.25">
      <c r="A95" s="56" t="s">
        <v>106</v>
      </c>
      <c r="B95" s="54" t="s">
        <v>164</v>
      </c>
      <c r="C95" s="58" t="s">
        <v>58</v>
      </c>
      <c r="D95" s="57"/>
      <c r="E95" s="57"/>
      <c r="F95" s="72">
        <f>F96</f>
        <v>1650</v>
      </c>
      <c r="G95" s="90">
        <f>G96</f>
        <v>41.6</v>
      </c>
      <c r="H95" s="103">
        <f t="shared" si="2"/>
        <v>2.5212121212121215</v>
      </c>
    </row>
    <row r="96" spans="1:8" s="15" customFormat="1" ht="15.75">
      <c r="A96" s="56" t="s">
        <v>15</v>
      </c>
      <c r="B96" s="54" t="s">
        <v>164</v>
      </c>
      <c r="C96" s="58" t="s">
        <v>58</v>
      </c>
      <c r="D96" s="57" t="s">
        <v>53</v>
      </c>
      <c r="E96" s="57" t="s">
        <v>76</v>
      </c>
      <c r="F96" s="72">
        <v>1650</v>
      </c>
      <c r="G96" s="92">
        <v>41.6</v>
      </c>
      <c r="H96" s="102">
        <f t="shared" si="2"/>
        <v>2.5212121212121215</v>
      </c>
    </row>
    <row r="97" spans="1:8" s="15" customFormat="1" ht="150">
      <c r="A97" s="119" t="s">
        <v>131</v>
      </c>
      <c r="B97" s="54" t="s">
        <v>165</v>
      </c>
      <c r="C97" s="58"/>
      <c r="D97" s="57"/>
      <c r="E97" s="57"/>
      <c r="F97" s="72">
        <f>F98</f>
        <v>5700</v>
      </c>
      <c r="G97" s="72">
        <f>G98</f>
        <v>0</v>
      </c>
      <c r="H97" s="103">
        <f t="shared" si="2"/>
        <v>0</v>
      </c>
    </row>
    <row r="98" spans="1:8" s="15" customFormat="1" ht="15.75">
      <c r="A98" s="56" t="s">
        <v>15</v>
      </c>
      <c r="B98" s="54" t="s">
        <v>165</v>
      </c>
      <c r="C98" s="58" t="s">
        <v>58</v>
      </c>
      <c r="D98" s="57" t="s">
        <v>53</v>
      </c>
      <c r="E98" s="57" t="s">
        <v>76</v>
      </c>
      <c r="F98" s="72">
        <v>5700</v>
      </c>
      <c r="G98" s="92"/>
      <c r="H98" s="102">
        <f t="shared" si="2"/>
        <v>0</v>
      </c>
    </row>
    <row r="99" spans="1:8" s="15" customFormat="1" ht="102" customHeight="1">
      <c r="A99" s="53" t="s">
        <v>32</v>
      </c>
      <c r="B99" s="59" t="s">
        <v>166</v>
      </c>
      <c r="C99" s="60"/>
      <c r="D99" s="60"/>
      <c r="E99" s="60"/>
      <c r="F99" s="95">
        <f>F100+F103+F109+F106</f>
        <v>8423.8</v>
      </c>
      <c r="G99" s="95">
        <f>G100+G103+G109+G106</f>
        <v>497.29999999999995</v>
      </c>
      <c r="H99" s="105">
        <f t="shared" si="2"/>
        <v>5.903511479379852</v>
      </c>
    </row>
    <row r="100" spans="1:8" s="15" customFormat="1" ht="115.5" customHeight="1">
      <c r="A100" s="53" t="s">
        <v>0</v>
      </c>
      <c r="B100" s="54" t="s">
        <v>167</v>
      </c>
      <c r="C100" s="58"/>
      <c r="D100" s="57"/>
      <c r="E100" s="57"/>
      <c r="F100" s="72">
        <f>F101</f>
        <v>6979</v>
      </c>
      <c r="G100" s="90">
        <f>G101</f>
        <v>199.1</v>
      </c>
      <c r="H100" s="103">
        <f t="shared" si="2"/>
        <v>2.8528442470267947</v>
      </c>
    </row>
    <row r="101" spans="1:8" s="15" customFormat="1" ht="47.25">
      <c r="A101" s="56" t="s">
        <v>106</v>
      </c>
      <c r="B101" s="54" t="s">
        <v>167</v>
      </c>
      <c r="C101" s="58" t="s">
        <v>58</v>
      </c>
      <c r="D101" s="57"/>
      <c r="E101" s="57"/>
      <c r="F101" s="72">
        <f>F102</f>
        <v>6979</v>
      </c>
      <c r="G101" s="90">
        <f>G102</f>
        <v>199.1</v>
      </c>
      <c r="H101" s="103">
        <f t="shared" si="2"/>
        <v>2.8528442470267947</v>
      </c>
    </row>
    <row r="102" spans="1:8" s="15" customFormat="1" ht="15.75">
      <c r="A102" s="56" t="s">
        <v>91</v>
      </c>
      <c r="B102" s="54" t="s">
        <v>167</v>
      </c>
      <c r="C102" s="58" t="s">
        <v>58</v>
      </c>
      <c r="D102" s="57" t="s">
        <v>52</v>
      </c>
      <c r="E102" s="57" t="s">
        <v>55</v>
      </c>
      <c r="F102" s="72">
        <v>6979</v>
      </c>
      <c r="G102" s="92">
        <v>199.1</v>
      </c>
      <c r="H102" s="102">
        <f t="shared" si="2"/>
        <v>2.8528442470267947</v>
      </c>
    </row>
    <row r="103" spans="1:8" s="15" customFormat="1" ht="111.75" customHeight="1">
      <c r="A103" s="53" t="s">
        <v>10</v>
      </c>
      <c r="B103" s="54" t="s">
        <v>168</v>
      </c>
      <c r="C103" s="58"/>
      <c r="D103" s="57"/>
      <c r="E103" s="57"/>
      <c r="F103" s="72">
        <f>F104</f>
        <v>310</v>
      </c>
      <c r="G103" s="90">
        <f>G104</f>
        <v>298.2</v>
      </c>
      <c r="H103" s="103">
        <f t="shared" si="2"/>
        <v>96.19354838709677</v>
      </c>
    </row>
    <row r="104" spans="1:8" s="15" customFormat="1" ht="47.25">
      <c r="A104" s="56" t="s">
        <v>106</v>
      </c>
      <c r="B104" s="54" t="s">
        <v>168</v>
      </c>
      <c r="C104" s="58" t="s">
        <v>58</v>
      </c>
      <c r="D104" s="57"/>
      <c r="E104" s="57"/>
      <c r="F104" s="72">
        <f>F105</f>
        <v>310</v>
      </c>
      <c r="G104" s="90">
        <f>G105</f>
        <v>298.2</v>
      </c>
      <c r="H104" s="103">
        <f t="shared" si="2"/>
        <v>96.19354838709677</v>
      </c>
    </row>
    <row r="105" spans="1:8" s="15" customFormat="1" ht="18" customHeight="1">
      <c r="A105" s="56" t="s">
        <v>234</v>
      </c>
      <c r="B105" s="54" t="s">
        <v>168</v>
      </c>
      <c r="C105" s="58" t="s">
        <v>58</v>
      </c>
      <c r="D105" s="57" t="s">
        <v>52</v>
      </c>
      <c r="E105" s="57" t="s">
        <v>55</v>
      </c>
      <c r="F105" s="72">
        <v>310</v>
      </c>
      <c r="G105" s="92">
        <v>298.2</v>
      </c>
      <c r="H105" s="102">
        <f t="shared" si="2"/>
        <v>96.19354838709677</v>
      </c>
    </row>
    <row r="106" spans="1:8" s="15" customFormat="1" ht="63.75" customHeight="1">
      <c r="A106" s="108" t="s">
        <v>129</v>
      </c>
      <c r="B106" s="54" t="s">
        <v>169</v>
      </c>
      <c r="C106" s="58"/>
      <c r="D106" s="57"/>
      <c r="E106" s="57"/>
      <c r="F106" s="72">
        <f>F107</f>
        <v>589.8</v>
      </c>
      <c r="G106" s="109">
        <f>G107</f>
        <v>0</v>
      </c>
      <c r="H106" s="102">
        <f t="shared" si="2"/>
        <v>0</v>
      </c>
    </row>
    <row r="107" spans="1:8" s="15" customFormat="1" ht="39" customHeight="1">
      <c r="A107" s="56" t="s">
        <v>106</v>
      </c>
      <c r="B107" s="54" t="s">
        <v>169</v>
      </c>
      <c r="C107" s="58" t="s">
        <v>58</v>
      </c>
      <c r="D107" s="57"/>
      <c r="E107" s="57"/>
      <c r="F107" s="72">
        <f>F108</f>
        <v>589.8</v>
      </c>
      <c r="G107" s="109">
        <f>G108</f>
        <v>0</v>
      </c>
      <c r="H107" s="102">
        <f t="shared" si="2"/>
        <v>0</v>
      </c>
    </row>
    <row r="108" spans="1:8" s="15" customFormat="1" ht="18" customHeight="1">
      <c r="A108" s="56" t="s">
        <v>91</v>
      </c>
      <c r="B108" s="54" t="s">
        <v>169</v>
      </c>
      <c r="C108" s="58" t="s">
        <v>58</v>
      </c>
      <c r="D108" s="57" t="s">
        <v>52</v>
      </c>
      <c r="E108" s="57" t="s">
        <v>55</v>
      </c>
      <c r="F108" s="72">
        <v>589.8</v>
      </c>
      <c r="G108" s="107"/>
      <c r="H108" s="102">
        <f t="shared" si="2"/>
        <v>0</v>
      </c>
    </row>
    <row r="109" spans="1:8" s="15" customFormat="1" ht="147" customHeight="1">
      <c r="A109" s="53" t="s">
        <v>89</v>
      </c>
      <c r="B109" s="54" t="s">
        <v>170</v>
      </c>
      <c r="C109" s="58"/>
      <c r="D109" s="57"/>
      <c r="E109" s="57"/>
      <c r="F109" s="72">
        <f>F110</f>
        <v>545</v>
      </c>
      <c r="G109" s="90">
        <f>G110</f>
        <v>0</v>
      </c>
      <c r="H109" s="103">
        <f t="shared" si="2"/>
        <v>0</v>
      </c>
    </row>
    <row r="110" spans="1:8" s="15" customFormat="1" ht="47.25">
      <c r="A110" s="56" t="s">
        <v>106</v>
      </c>
      <c r="B110" s="54" t="s">
        <v>170</v>
      </c>
      <c r="C110" s="58" t="s">
        <v>58</v>
      </c>
      <c r="D110" s="57"/>
      <c r="E110" s="57"/>
      <c r="F110" s="72">
        <f>F111</f>
        <v>545</v>
      </c>
      <c r="G110" s="90">
        <f>G111</f>
        <v>0</v>
      </c>
      <c r="H110" s="103">
        <f t="shared" si="2"/>
        <v>0</v>
      </c>
    </row>
    <row r="111" spans="1:8" s="15" customFormat="1" ht="15.75">
      <c r="A111" s="56" t="s">
        <v>91</v>
      </c>
      <c r="B111" s="54" t="s">
        <v>170</v>
      </c>
      <c r="C111" s="58" t="s">
        <v>58</v>
      </c>
      <c r="D111" s="57" t="s">
        <v>52</v>
      </c>
      <c r="E111" s="57" t="s">
        <v>55</v>
      </c>
      <c r="F111" s="72">
        <v>545</v>
      </c>
      <c r="G111" s="92"/>
      <c r="H111" s="102">
        <f t="shared" si="2"/>
        <v>0</v>
      </c>
    </row>
    <row r="112" spans="1:8" s="15" customFormat="1" ht="118.5" customHeight="1">
      <c r="A112" s="53" t="s">
        <v>12</v>
      </c>
      <c r="B112" s="59" t="s">
        <v>171</v>
      </c>
      <c r="C112" s="60"/>
      <c r="D112" s="60"/>
      <c r="E112" s="60"/>
      <c r="F112" s="95">
        <f>F113+F116+F119+F122</f>
        <v>1358.4</v>
      </c>
      <c r="G112" s="89">
        <f>G113+G116+G119</f>
        <v>493.59999999999997</v>
      </c>
      <c r="H112" s="105">
        <f t="shared" si="2"/>
        <v>36.33686690223792</v>
      </c>
    </row>
    <row r="113" spans="1:8" s="15" customFormat="1" ht="126.75" customHeight="1">
      <c r="A113" s="53" t="s">
        <v>11</v>
      </c>
      <c r="B113" s="54" t="s">
        <v>172</v>
      </c>
      <c r="C113" s="58"/>
      <c r="D113" s="57"/>
      <c r="E113" s="57"/>
      <c r="F113" s="72">
        <f>F114</f>
        <v>938.5</v>
      </c>
      <c r="G113" s="90">
        <f>G114</f>
        <v>468.4</v>
      </c>
      <c r="H113" s="103">
        <f t="shared" si="2"/>
        <v>49.90942994139584</v>
      </c>
    </row>
    <row r="114" spans="1:8" s="15" customFormat="1" ht="31.5">
      <c r="A114" s="56" t="s">
        <v>18</v>
      </c>
      <c r="B114" s="54" t="s">
        <v>172</v>
      </c>
      <c r="C114" s="58" t="s">
        <v>16</v>
      </c>
      <c r="D114" s="57"/>
      <c r="E114" s="57"/>
      <c r="F114" s="72">
        <f>F115</f>
        <v>938.5</v>
      </c>
      <c r="G114" s="90">
        <f>G115</f>
        <v>468.4</v>
      </c>
      <c r="H114" s="102">
        <f t="shared" si="2"/>
        <v>49.90942994139584</v>
      </c>
    </row>
    <row r="115" spans="1:8" s="15" customFormat="1" ht="15.75">
      <c r="A115" s="56" t="s">
        <v>17</v>
      </c>
      <c r="B115" s="54" t="s">
        <v>172</v>
      </c>
      <c r="C115" s="58" t="s">
        <v>16</v>
      </c>
      <c r="D115" s="57" t="s">
        <v>34</v>
      </c>
      <c r="E115" s="57" t="s">
        <v>74</v>
      </c>
      <c r="F115" s="72">
        <v>938.5</v>
      </c>
      <c r="G115" s="92">
        <v>468.4</v>
      </c>
      <c r="H115" s="102">
        <f t="shared" si="2"/>
        <v>49.90942994139584</v>
      </c>
    </row>
    <row r="116" spans="1:8" s="15" customFormat="1" ht="132.75" customHeight="1">
      <c r="A116" s="63" t="s">
        <v>13</v>
      </c>
      <c r="B116" s="54" t="s">
        <v>173</v>
      </c>
      <c r="C116" s="58"/>
      <c r="D116" s="57"/>
      <c r="E116" s="57"/>
      <c r="F116" s="72">
        <f>F117</f>
        <v>180</v>
      </c>
      <c r="G116" s="90">
        <f>G117</f>
        <v>9</v>
      </c>
      <c r="H116" s="103">
        <f t="shared" si="2"/>
        <v>5</v>
      </c>
    </row>
    <row r="117" spans="1:8" s="15" customFormat="1" ht="31.5">
      <c r="A117" s="56" t="s">
        <v>18</v>
      </c>
      <c r="B117" s="54" t="s">
        <v>173</v>
      </c>
      <c r="C117" s="58" t="s">
        <v>16</v>
      </c>
      <c r="D117" s="57"/>
      <c r="E117" s="57"/>
      <c r="F117" s="72">
        <f>F118</f>
        <v>180</v>
      </c>
      <c r="G117" s="90">
        <f>G118</f>
        <v>9</v>
      </c>
      <c r="H117" s="103">
        <f t="shared" si="2"/>
        <v>5</v>
      </c>
    </row>
    <row r="118" spans="1:8" s="15" customFormat="1" ht="15.75">
      <c r="A118" s="56" t="s">
        <v>71</v>
      </c>
      <c r="B118" s="54" t="s">
        <v>173</v>
      </c>
      <c r="C118" s="58" t="s">
        <v>16</v>
      </c>
      <c r="D118" s="57" t="s">
        <v>34</v>
      </c>
      <c r="E118" s="57" t="s">
        <v>76</v>
      </c>
      <c r="F118" s="72">
        <v>180</v>
      </c>
      <c r="G118" s="92">
        <v>9</v>
      </c>
      <c r="H118" s="102">
        <f t="shared" si="2"/>
        <v>5</v>
      </c>
    </row>
    <row r="119" spans="1:8" s="15" customFormat="1" ht="129" customHeight="1">
      <c r="A119" s="63" t="s">
        <v>14</v>
      </c>
      <c r="B119" s="54" t="s">
        <v>174</v>
      </c>
      <c r="C119" s="58"/>
      <c r="D119" s="57"/>
      <c r="E119" s="57"/>
      <c r="F119" s="72">
        <f>F120</f>
        <v>39.9</v>
      </c>
      <c r="G119" s="90">
        <f>G120</f>
        <v>16.2</v>
      </c>
      <c r="H119" s="103">
        <f t="shared" si="2"/>
        <v>40.6015037593985</v>
      </c>
    </row>
    <row r="120" spans="1:8" s="15" customFormat="1" ht="15.75">
      <c r="A120" s="56" t="s">
        <v>45</v>
      </c>
      <c r="B120" s="54" t="s">
        <v>174</v>
      </c>
      <c r="C120" s="58" t="s">
        <v>44</v>
      </c>
      <c r="D120" s="57"/>
      <c r="E120" s="57"/>
      <c r="F120" s="72">
        <f>F121</f>
        <v>39.9</v>
      </c>
      <c r="G120" s="90">
        <f>G121</f>
        <v>16.2</v>
      </c>
      <c r="H120" s="102">
        <f t="shared" si="2"/>
        <v>40.6015037593985</v>
      </c>
    </row>
    <row r="121" spans="1:8" s="15" customFormat="1" ht="15.75">
      <c r="A121" s="56" t="s">
        <v>71</v>
      </c>
      <c r="B121" s="54" t="s">
        <v>174</v>
      </c>
      <c r="C121" s="58" t="s">
        <v>44</v>
      </c>
      <c r="D121" s="57" t="s">
        <v>34</v>
      </c>
      <c r="E121" s="57" t="s">
        <v>76</v>
      </c>
      <c r="F121" s="72">
        <v>39.9</v>
      </c>
      <c r="G121" s="92">
        <v>16.2</v>
      </c>
      <c r="H121" s="102">
        <f t="shared" si="2"/>
        <v>40.6015037593985</v>
      </c>
    </row>
    <row r="122" spans="1:8" s="15" customFormat="1" ht="50.25" customHeight="1">
      <c r="A122" s="62" t="s">
        <v>232</v>
      </c>
      <c r="B122" s="54" t="s">
        <v>233</v>
      </c>
      <c r="C122" s="58" t="s">
        <v>44</v>
      </c>
      <c r="D122" s="57" t="s">
        <v>34</v>
      </c>
      <c r="E122" s="57" t="s">
        <v>76</v>
      </c>
      <c r="F122" s="72">
        <v>200</v>
      </c>
      <c r="G122" s="107"/>
      <c r="H122" s="102">
        <f t="shared" si="2"/>
        <v>0</v>
      </c>
    </row>
    <row r="123" spans="1:8" s="15" customFormat="1" ht="110.25" customHeight="1">
      <c r="A123" s="63" t="s">
        <v>90</v>
      </c>
      <c r="B123" s="74" t="s">
        <v>175</v>
      </c>
      <c r="C123" s="75"/>
      <c r="D123" s="75"/>
      <c r="E123" s="75"/>
      <c r="F123" s="96">
        <f>F124+F127</f>
        <v>4526.2</v>
      </c>
      <c r="G123" s="93">
        <f>G124+G127</f>
        <v>219.2</v>
      </c>
      <c r="H123" s="105">
        <f t="shared" si="2"/>
        <v>4.842914586187089</v>
      </c>
    </row>
    <row r="124" spans="1:8" s="14" customFormat="1" ht="132.75" customHeight="1">
      <c r="A124" s="63" t="s">
        <v>33</v>
      </c>
      <c r="B124" s="54" t="s">
        <v>176</v>
      </c>
      <c r="C124" s="64"/>
      <c r="D124" s="64"/>
      <c r="E124" s="64"/>
      <c r="F124" s="72">
        <f>F125</f>
        <v>526.2</v>
      </c>
      <c r="G124" s="90">
        <f>G125</f>
        <v>219.2</v>
      </c>
      <c r="H124" s="103">
        <f t="shared" si="2"/>
        <v>41.65716457620676</v>
      </c>
    </row>
    <row r="125" spans="1:8" s="14" customFormat="1" ht="47.25">
      <c r="A125" s="56" t="s">
        <v>106</v>
      </c>
      <c r="B125" s="54" t="s">
        <v>176</v>
      </c>
      <c r="C125" s="57" t="s">
        <v>58</v>
      </c>
      <c r="D125" s="57"/>
      <c r="E125" s="57"/>
      <c r="F125" s="72">
        <f>F126</f>
        <v>526.2</v>
      </c>
      <c r="G125" s="90">
        <f>G126</f>
        <v>219.2</v>
      </c>
      <c r="H125" s="103">
        <f t="shared" si="2"/>
        <v>41.65716457620676</v>
      </c>
    </row>
    <row r="126" spans="1:8" s="14" customFormat="1" ht="36" customHeight="1">
      <c r="A126" s="125" t="s">
        <v>177</v>
      </c>
      <c r="B126" s="54" t="s">
        <v>176</v>
      </c>
      <c r="C126" s="57" t="s">
        <v>58</v>
      </c>
      <c r="D126" s="57" t="s">
        <v>53</v>
      </c>
      <c r="E126" s="57" t="s">
        <v>75</v>
      </c>
      <c r="F126" s="72">
        <v>526.2</v>
      </c>
      <c r="G126" s="92">
        <v>219.2</v>
      </c>
      <c r="H126" s="102">
        <f t="shared" si="2"/>
        <v>41.65716457620676</v>
      </c>
    </row>
    <row r="127" spans="1:8" s="14" customFormat="1" ht="31.5">
      <c r="A127" s="125" t="s">
        <v>178</v>
      </c>
      <c r="B127" s="54" t="s">
        <v>176</v>
      </c>
      <c r="C127" s="57" t="s">
        <v>100</v>
      </c>
      <c r="D127" s="57" t="s">
        <v>53</v>
      </c>
      <c r="E127" s="57" t="s">
        <v>75</v>
      </c>
      <c r="F127" s="72">
        <v>4000</v>
      </c>
      <c r="G127" s="107"/>
      <c r="H127" s="102">
        <f t="shared" si="2"/>
        <v>0</v>
      </c>
    </row>
    <row r="128" spans="1:8" s="14" customFormat="1" ht="127.5" customHeight="1">
      <c r="A128" s="65" t="s">
        <v>103</v>
      </c>
      <c r="B128" s="59" t="s">
        <v>179</v>
      </c>
      <c r="C128" s="57"/>
      <c r="D128" s="57"/>
      <c r="E128" s="57"/>
      <c r="F128" s="95">
        <f>F129+F132+F135+F138</f>
        <v>522</v>
      </c>
      <c r="G128" s="89">
        <f>G129+G132+G135+G138</f>
        <v>50.9</v>
      </c>
      <c r="H128" s="105">
        <f t="shared" si="2"/>
        <v>9.75095785440613</v>
      </c>
    </row>
    <row r="129" spans="1:8" s="14" customFormat="1" ht="157.5" customHeight="1">
      <c r="A129" s="65" t="s">
        <v>49</v>
      </c>
      <c r="B129" s="54" t="s">
        <v>180</v>
      </c>
      <c r="C129" s="57"/>
      <c r="D129" s="57"/>
      <c r="E129" s="57"/>
      <c r="F129" s="72">
        <f>F130</f>
        <v>400</v>
      </c>
      <c r="G129" s="90">
        <f>G130</f>
        <v>0</v>
      </c>
      <c r="H129" s="103">
        <f t="shared" si="2"/>
        <v>0</v>
      </c>
    </row>
    <row r="130" spans="1:8" ht="31.5">
      <c r="A130" s="56" t="s">
        <v>102</v>
      </c>
      <c r="B130" s="54" t="s">
        <v>180</v>
      </c>
      <c r="C130" s="58" t="s">
        <v>58</v>
      </c>
      <c r="D130" s="58"/>
      <c r="E130" s="58"/>
      <c r="F130" s="72">
        <f>F131</f>
        <v>400</v>
      </c>
      <c r="G130" s="90">
        <f>G131</f>
        <v>0</v>
      </c>
      <c r="H130" s="103">
        <f t="shared" si="2"/>
        <v>0</v>
      </c>
    </row>
    <row r="131" spans="1:8" s="14" customFormat="1" ht="53.25" customHeight="1">
      <c r="A131" s="66" t="s">
        <v>40</v>
      </c>
      <c r="B131" s="54" t="s">
        <v>180</v>
      </c>
      <c r="C131" s="58" t="s">
        <v>58</v>
      </c>
      <c r="D131" s="58" t="s">
        <v>76</v>
      </c>
      <c r="E131" s="58" t="s">
        <v>55</v>
      </c>
      <c r="F131" s="72">
        <v>400</v>
      </c>
      <c r="G131" s="101"/>
      <c r="H131" s="103">
        <f t="shared" si="2"/>
        <v>0</v>
      </c>
    </row>
    <row r="132" spans="1:8" s="14" customFormat="1" ht="147" customHeight="1">
      <c r="A132" s="65" t="s">
        <v>50</v>
      </c>
      <c r="B132" s="54" t="s">
        <v>181</v>
      </c>
      <c r="C132" s="58"/>
      <c r="D132" s="58"/>
      <c r="E132" s="58"/>
      <c r="F132" s="72">
        <f>F133</f>
        <v>60</v>
      </c>
      <c r="G132" s="90">
        <f>G133</f>
        <v>1.3</v>
      </c>
      <c r="H132" s="103">
        <f t="shared" si="2"/>
        <v>2.166666666666667</v>
      </c>
    </row>
    <row r="133" spans="1:8" s="14" customFormat="1" ht="31.5">
      <c r="A133" s="56" t="s">
        <v>102</v>
      </c>
      <c r="B133" s="54" t="s">
        <v>181</v>
      </c>
      <c r="C133" s="58" t="s">
        <v>58</v>
      </c>
      <c r="D133" s="58"/>
      <c r="E133" s="58"/>
      <c r="F133" s="72">
        <f>F134</f>
        <v>60</v>
      </c>
      <c r="G133" s="90">
        <f>G134</f>
        <v>1.3</v>
      </c>
      <c r="H133" s="103">
        <f t="shared" si="2"/>
        <v>2.166666666666667</v>
      </c>
    </row>
    <row r="134" spans="1:8" s="14" customFormat="1" ht="33" customHeight="1">
      <c r="A134" s="66" t="s">
        <v>40</v>
      </c>
      <c r="B134" s="54" t="s">
        <v>181</v>
      </c>
      <c r="C134" s="58" t="s">
        <v>58</v>
      </c>
      <c r="D134" s="58" t="s">
        <v>76</v>
      </c>
      <c r="E134" s="58" t="s">
        <v>55</v>
      </c>
      <c r="F134" s="72">
        <v>60</v>
      </c>
      <c r="G134" s="101">
        <v>1.3</v>
      </c>
      <c r="H134" s="103">
        <f t="shared" si="2"/>
        <v>2.166666666666667</v>
      </c>
    </row>
    <row r="135" spans="1:8" s="14" customFormat="1" ht="164.25" customHeight="1">
      <c r="A135" s="65" t="s">
        <v>87</v>
      </c>
      <c r="B135" s="54" t="s">
        <v>182</v>
      </c>
      <c r="C135" s="58"/>
      <c r="D135" s="58"/>
      <c r="E135" s="58"/>
      <c r="F135" s="72">
        <f>F136</f>
        <v>57</v>
      </c>
      <c r="G135" s="90">
        <f>G136</f>
        <v>49.6</v>
      </c>
      <c r="H135" s="103">
        <f t="shared" si="2"/>
        <v>87.01754385964912</v>
      </c>
    </row>
    <row r="136" spans="1:8" s="14" customFormat="1" ht="47.25">
      <c r="A136" s="56" t="s">
        <v>106</v>
      </c>
      <c r="B136" s="54" t="s">
        <v>182</v>
      </c>
      <c r="C136" s="58" t="s">
        <v>58</v>
      </c>
      <c r="D136" s="58"/>
      <c r="E136" s="58"/>
      <c r="F136" s="72">
        <f>F137</f>
        <v>57</v>
      </c>
      <c r="G136" s="90">
        <f>G137</f>
        <v>49.6</v>
      </c>
      <c r="H136" s="103">
        <f t="shared" si="2"/>
        <v>87.01754385964912</v>
      </c>
    </row>
    <row r="137" spans="1:8" s="14" customFormat="1" ht="49.5" customHeight="1">
      <c r="A137" s="66" t="s">
        <v>48</v>
      </c>
      <c r="B137" s="54" t="s">
        <v>182</v>
      </c>
      <c r="C137" s="58" t="s">
        <v>58</v>
      </c>
      <c r="D137" s="58" t="s">
        <v>76</v>
      </c>
      <c r="E137" s="58" t="s">
        <v>55</v>
      </c>
      <c r="F137" s="72">
        <v>57</v>
      </c>
      <c r="G137" s="101">
        <v>49.6</v>
      </c>
      <c r="H137" s="103">
        <f t="shared" si="2"/>
        <v>87.01754385964912</v>
      </c>
    </row>
    <row r="138" spans="1:8" s="14" customFormat="1" ht="148.5" customHeight="1">
      <c r="A138" s="65" t="s">
        <v>88</v>
      </c>
      <c r="B138" s="54" t="s">
        <v>183</v>
      </c>
      <c r="C138" s="58"/>
      <c r="D138" s="58"/>
      <c r="E138" s="58"/>
      <c r="F138" s="72">
        <f>F139</f>
        <v>5</v>
      </c>
      <c r="G138" s="90">
        <f>G139</f>
        <v>0</v>
      </c>
      <c r="H138" s="103">
        <f t="shared" si="2"/>
        <v>0</v>
      </c>
    </row>
    <row r="139" spans="1:8" s="14" customFormat="1" ht="47.25">
      <c r="A139" s="56" t="s">
        <v>106</v>
      </c>
      <c r="B139" s="54" t="s">
        <v>183</v>
      </c>
      <c r="C139" s="58" t="s">
        <v>58</v>
      </c>
      <c r="D139" s="58"/>
      <c r="E139" s="58"/>
      <c r="F139" s="72">
        <f>F140</f>
        <v>5</v>
      </c>
      <c r="G139" s="90">
        <f>G140</f>
        <v>0</v>
      </c>
      <c r="H139" s="103">
        <f t="shared" si="2"/>
        <v>0</v>
      </c>
    </row>
    <row r="140" spans="1:8" s="14" customFormat="1" ht="45.75" customHeight="1">
      <c r="A140" s="66" t="s">
        <v>40</v>
      </c>
      <c r="B140" s="54" t="s">
        <v>183</v>
      </c>
      <c r="C140" s="58" t="s">
        <v>58</v>
      </c>
      <c r="D140" s="58" t="s">
        <v>76</v>
      </c>
      <c r="E140" s="58" t="s">
        <v>55</v>
      </c>
      <c r="F140" s="72">
        <v>5</v>
      </c>
      <c r="G140" s="101">
        <v>0</v>
      </c>
      <c r="H140" s="103">
        <f t="shared" si="2"/>
        <v>0</v>
      </c>
    </row>
    <row r="141" spans="1:8" s="14" customFormat="1" ht="114" customHeight="1">
      <c r="A141" s="65" t="s">
        <v>61</v>
      </c>
      <c r="B141" s="59" t="s">
        <v>184</v>
      </c>
      <c r="C141" s="58"/>
      <c r="D141" s="58"/>
      <c r="E141" s="58"/>
      <c r="F141" s="95">
        <f>F142+F145+F150</f>
        <v>447.4</v>
      </c>
      <c r="G141" s="95">
        <f>G142+G145+G150</f>
        <v>134.2</v>
      </c>
      <c r="H141" s="105">
        <f t="shared" si="2"/>
        <v>29.995529727313365</v>
      </c>
    </row>
    <row r="142" spans="1:8" s="14" customFormat="1" ht="130.5" customHeight="1">
      <c r="A142" s="65" t="s">
        <v>108</v>
      </c>
      <c r="B142" s="54" t="s">
        <v>185</v>
      </c>
      <c r="C142" s="58"/>
      <c r="D142" s="58"/>
      <c r="E142" s="58"/>
      <c r="F142" s="72">
        <f>F143</f>
        <v>147.4</v>
      </c>
      <c r="G142" s="90">
        <f>G143</f>
        <v>35</v>
      </c>
      <c r="H142" s="103">
        <f t="shared" si="2"/>
        <v>23.7449118046133</v>
      </c>
    </row>
    <row r="143" spans="1:8" s="14" customFormat="1" ht="47.25">
      <c r="A143" s="56" t="s">
        <v>106</v>
      </c>
      <c r="B143" s="54" t="s">
        <v>185</v>
      </c>
      <c r="C143" s="58" t="s">
        <v>58</v>
      </c>
      <c r="D143" s="58"/>
      <c r="E143" s="58"/>
      <c r="F143" s="100">
        <f>F144</f>
        <v>147.4</v>
      </c>
      <c r="G143" s="99">
        <f>G144</f>
        <v>35</v>
      </c>
      <c r="H143" s="102">
        <f aca="true" t="shared" si="3" ref="H143:H207">G143/F143*100</f>
        <v>23.7449118046133</v>
      </c>
    </row>
    <row r="144" spans="1:8" s="14" customFormat="1" ht="15.75">
      <c r="A144" s="66" t="s">
        <v>70</v>
      </c>
      <c r="B144" s="54" t="s">
        <v>185</v>
      </c>
      <c r="C144" s="58" t="s">
        <v>58</v>
      </c>
      <c r="D144" s="58" t="s">
        <v>74</v>
      </c>
      <c r="E144" s="58" t="s">
        <v>29</v>
      </c>
      <c r="F144" s="72">
        <v>147.4</v>
      </c>
      <c r="G144" s="92">
        <v>35</v>
      </c>
      <c r="H144" s="102">
        <f t="shared" si="3"/>
        <v>23.7449118046133</v>
      </c>
    </row>
    <row r="145" spans="1:8" s="14" customFormat="1" ht="135">
      <c r="A145" s="111" t="s">
        <v>130</v>
      </c>
      <c r="B145" s="54" t="s">
        <v>186</v>
      </c>
      <c r="C145" s="58"/>
      <c r="D145" s="58"/>
      <c r="E145" s="58"/>
      <c r="F145" s="72">
        <f>F146</f>
        <v>0</v>
      </c>
      <c r="G145" s="72">
        <f>G146</f>
        <v>79.2</v>
      </c>
      <c r="H145" s="102" t="e">
        <f t="shared" si="3"/>
        <v>#DIV/0!</v>
      </c>
    </row>
    <row r="146" spans="1:8" s="14" customFormat="1" ht="47.25">
      <c r="A146" s="56" t="s">
        <v>106</v>
      </c>
      <c r="B146" s="54" t="s">
        <v>186</v>
      </c>
      <c r="C146" s="58" t="s">
        <v>58</v>
      </c>
      <c r="D146" s="58"/>
      <c r="E146" s="58"/>
      <c r="F146" s="72">
        <f>F147+F148+F149</f>
        <v>0</v>
      </c>
      <c r="G146" s="72">
        <f>G147+G148+G149</f>
        <v>79.2</v>
      </c>
      <c r="H146" s="102" t="e">
        <f t="shared" si="3"/>
        <v>#DIV/0!</v>
      </c>
    </row>
    <row r="147" spans="1:8" s="14" customFormat="1" ht="47.25">
      <c r="A147" s="66" t="s">
        <v>40</v>
      </c>
      <c r="B147" s="54" t="s">
        <v>186</v>
      </c>
      <c r="C147" s="110" t="s">
        <v>58</v>
      </c>
      <c r="D147" s="110" t="s">
        <v>76</v>
      </c>
      <c r="E147" s="110" t="s">
        <v>55</v>
      </c>
      <c r="F147" s="100"/>
      <c r="G147" s="107"/>
      <c r="H147" s="102" t="e">
        <f t="shared" si="3"/>
        <v>#DIV/0!</v>
      </c>
    </row>
    <row r="148" spans="1:8" s="14" customFormat="1" ht="15.75">
      <c r="A148" s="56" t="s">
        <v>91</v>
      </c>
      <c r="B148" s="54" t="s">
        <v>186</v>
      </c>
      <c r="C148" s="110" t="s">
        <v>58</v>
      </c>
      <c r="D148" s="110" t="s">
        <v>52</v>
      </c>
      <c r="E148" s="110" t="s">
        <v>55</v>
      </c>
      <c r="F148" s="100"/>
      <c r="G148" s="107"/>
      <c r="H148" s="102" t="e">
        <f t="shared" si="3"/>
        <v>#DIV/0!</v>
      </c>
    </row>
    <row r="149" spans="1:8" s="14" customFormat="1" ht="15.75">
      <c r="A149" s="56" t="s">
        <v>15</v>
      </c>
      <c r="B149" s="54" t="s">
        <v>186</v>
      </c>
      <c r="C149" s="110" t="s">
        <v>58</v>
      </c>
      <c r="D149" s="110" t="s">
        <v>53</v>
      </c>
      <c r="E149" s="110" t="s">
        <v>76</v>
      </c>
      <c r="F149" s="100"/>
      <c r="G149" s="107">
        <v>79.2</v>
      </c>
      <c r="H149" s="102" t="e">
        <f t="shared" si="3"/>
        <v>#DIV/0!</v>
      </c>
    </row>
    <row r="150" spans="1:8" s="14" customFormat="1" ht="141" customHeight="1">
      <c r="A150" s="65" t="s">
        <v>62</v>
      </c>
      <c r="B150" s="54" t="s">
        <v>187</v>
      </c>
      <c r="C150" s="54"/>
      <c r="D150" s="58"/>
      <c r="E150" s="58"/>
      <c r="F150" s="72">
        <f>F151</f>
        <v>300</v>
      </c>
      <c r="G150" s="72">
        <f>G151</f>
        <v>20</v>
      </c>
      <c r="H150" s="103">
        <f t="shared" si="3"/>
        <v>6.666666666666667</v>
      </c>
    </row>
    <row r="151" spans="1:8" s="14" customFormat="1" ht="47.25">
      <c r="A151" s="56" t="s">
        <v>106</v>
      </c>
      <c r="B151" s="54" t="s">
        <v>187</v>
      </c>
      <c r="C151" s="58" t="s">
        <v>58</v>
      </c>
      <c r="D151" s="58"/>
      <c r="E151" s="58"/>
      <c r="F151" s="72">
        <f>F152+F153+F154</f>
        <v>300</v>
      </c>
      <c r="G151" s="72">
        <f>G152+G153+G154</f>
        <v>20</v>
      </c>
      <c r="H151" s="103">
        <f t="shared" si="3"/>
        <v>6.666666666666667</v>
      </c>
    </row>
    <row r="152" spans="1:8" s="14" customFormat="1" ht="49.5" customHeight="1">
      <c r="A152" s="66" t="s">
        <v>40</v>
      </c>
      <c r="B152" s="54" t="s">
        <v>187</v>
      </c>
      <c r="C152" s="58" t="s">
        <v>58</v>
      </c>
      <c r="D152" s="58" t="s">
        <v>76</v>
      </c>
      <c r="E152" s="58" t="s">
        <v>55</v>
      </c>
      <c r="F152" s="72">
        <v>45</v>
      </c>
      <c r="G152" s="101"/>
      <c r="H152" s="103">
        <f t="shared" si="3"/>
        <v>0</v>
      </c>
    </row>
    <row r="153" spans="1:8" s="14" customFormat="1" ht="15.75">
      <c r="A153" s="56" t="s">
        <v>91</v>
      </c>
      <c r="B153" s="54" t="s">
        <v>187</v>
      </c>
      <c r="C153" s="58" t="s">
        <v>58</v>
      </c>
      <c r="D153" s="58" t="s">
        <v>52</v>
      </c>
      <c r="E153" s="58" t="s">
        <v>55</v>
      </c>
      <c r="F153" s="72">
        <v>120</v>
      </c>
      <c r="G153" s="92"/>
      <c r="H153" s="102">
        <f t="shared" si="3"/>
        <v>0</v>
      </c>
    </row>
    <row r="154" spans="1:8" s="14" customFormat="1" ht="48" customHeight="1">
      <c r="A154" s="56" t="s">
        <v>188</v>
      </c>
      <c r="B154" s="54" t="s">
        <v>187</v>
      </c>
      <c r="C154" s="58" t="s">
        <v>58</v>
      </c>
      <c r="D154" s="58" t="s">
        <v>53</v>
      </c>
      <c r="E154" s="58" t="s">
        <v>76</v>
      </c>
      <c r="F154" s="72">
        <v>135</v>
      </c>
      <c r="G154" s="92">
        <v>20</v>
      </c>
      <c r="H154" s="102">
        <f t="shared" si="3"/>
        <v>14.814814814814813</v>
      </c>
    </row>
    <row r="155" spans="1:8" s="39" customFormat="1" ht="28.5" customHeight="1">
      <c r="A155" s="76" t="s">
        <v>84</v>
      </c>
      <c r="B155" s="74" t="s">
        <v>189</v>
      </c>
      <c r="C155" s="75"/>
      <c r="D155" s="75"/>
      <c r="E155" s="75"/>
      <c r="F155" s="96">
        <f>F156</f>
        <v>16318.8</v>
      </c>
      <c r="G155" s="93">
        <f>G156</f>
        <v>5262.5</v>
      </c>
      <c r="H155" s="105">
        <f t="shared" si="3"/>
        <v>32.248081966811284</v>
      </c>
    </row>
    <row r="156" spans="1:8" s="14" customFormat="1" ht="27" customHeight="1">
      <c r="A156" s="56" t="s">
        <v>85</v>
      </c>
      <c r="B156" s="54" t="s">
        <v>190</v>
      </c>
      <c r="C156" s="57"/>
      <c r="D156" s="57"/>
      <c r="E156" s="57"/>
      <c r="F156" s="72">
        <f>F157+F160+F171+F176+F181+F185</f>
        <v>16318.8</v>
      </c>
      <c r="G156" s="90">
        <f>G157+G160+G171+G176+G181+G185</f>
        <v>5262.5</v>
      </c>
      <c r="H156" s="103">
        <f t="shared" si="3"/>
        <v>32.248081966811284</v>
      </c>
    </row>
    <row r="157" spans="1:8" s="14" customFormat="1" ht="31.5">
      <c r="A157" s="56" t="s">
        <v>78</v>
      </c>
      <c r="B157" s="54" t="s">
        <v>192</v>
      </c>
      <c r="C157" s="57"/>
      <c r="D157" s="57"/>
      <c r="E157" s="57"/>
      <c r="F157" s="72">
        <f>F158</f>
        <v>1250.8</v>
      </c>
      <c r="G157" s="90">
        <f>G158</f>
        <v>545</v>
      </c>
      <c r="H157" s="103">
        <f t="shared" si="3"/>
        <v>43.572113847137835</v>
      </c>
    </row>
    <row r="158" spans="1:8" s="14" customFormat="1" ht="31.5">
      <c r="A158" s="56" t="s">
        <v>104</v>
      </c>
      <c r="B158" s="54" t="s">
        <v>192</v>
      </c>
      <c r="C158" s="57" t="s">
        <v>23</v>
      </c>
      <c r="D158" s="57"/>
      <c r="E158" s="57"/>
      <c r="F158" s="72">
        <f>F159</f>
        <v>1250.8</v>
      </c>
      <c r="G158" s="90">
        <f>G159</f>
        <v>545</v>
      </c>
      <c r="H158" s="103">
        <f t="shared" si="3"/>
        <v>43.572113847137835</v>
      </c>
    </row>
    <row r="159" spans="1:8" s="14" customFormat="1" ht="13.5" customHeight="1">
      <c r="A159" s="56" t="s">
        <v>86</v>
      </c>
      <c r="B159" s="54" t="s">
        <v>192</v>
      </c>
      <c r="C159" s="57" t="s">
        <v>23</v>
      </c>
      <c r="D159" s="57" t="s">
        <v>74</v>
      </c>
      <c r="E159" s="57" t="s">
        <v>52</v>
      </c>
      <c r="F159" s="72">
        <f>1250.8</f>
        <v>1250.8</v>
      </c>
      <c r="G159" s="92">
        <v>545</v>
      </c>
      <c r="H159" s="102">
        <f t="shared" si="3"/>
        <v>43.572113847137835</v>
      </c>
    </row>
    <row r="160" spans="1:8" s="14" customFormat="1" ht="33" customHeight="1">
      <c r="A160" s="56" t="s">
        <v>77</v>
      </c>
      <c r="B160" s="54" t="s">
        <v>191</v>
      </c>
      <c r="C160" s="57"/>
      <c r="D160" s="57"/>
      <c r="E160" s="57"/>
      <c r="F160" s="72">
        <f>F161+F164+F167</f>
        <v>12938.099999999999</v>
      </c>
      <c r="G160" s="90">
        <f>G161+G164+G168+G169+G170</f>
        <v>4403.1</v>
      </c>
      <c r="H160" s="103">
        <f t="shared" si="3"/>
        <v>34.03204489067174</v>
      </c>
    </row>
    <row r="161" spans="1:8" s="14" customFormat="1" ht="31.5">
      <c r="A161" s="56" t="s">
        <v>104</v>
      </c>
      <c r="B161" s="54" t="s">
        <v>191</v>
      </c>
      <c r="C161" s="57" t="s">
        <v>23</v>
      </c>
      <c r="D161" s="57"/>
      <c r="E161" s="57"/>
      <c r="F161" s="72">
        <f>F162+F163</f>
        <v>8124.2</v>
      </c>
      <c r="G161" s="90">
        <f>G162+G163</f>
        <v>3373</v>
      </c>
      <c r="H161" s="103">
        <f t="shared" si="3"/>
        <v>41.517934073508776</v>
      </c>
    </row>
    <row r="162" spans="1:8" s="14" customFormat="1" ht="48.75" customHeight="1">
      <c r="A162" s="56" t="s">
        <v>68</v>
      </c>
      <c r="B162" s="54" t="s">
        <v>191</v>
      </c>
      <c r="C162" s="57" t="s">
        <v>23</v>
      </c>
      <c r="D162" s="57" t="s">
        <v>74</v>
      </c>
      <c r="E162" s="57" t="s">
        <v>76</v>
      </c>
      <c r="F162" s="72">
        <v>672.2</v>
      </c>
      <c r="G162" s="101">
        <v>267.1</v>
      </c>
      <c r="H162" s="103">
        <f t="shared" si="3"/>
        <v>39.73519785778043</v>
      </c>
    </row>
    <row r="163" spans="1:8" s="14" customFormat="1" ht="13.5" customHeight="1">
      <c r="A163" s="56" t="s">
        <v>86</v>
      </c>
      <c r="B163" s="54" t="s">
        <v>191</v>
      </c>
      <c r="C163" s="57" t="s">
        <v>23</v>
      </c>
      <c r="D163" s="57" t="s">
        <v>74</v>
      </c>
      <c r="E163" s="57" t="s">
        <v>52</v>
      </c>
      <c r="F163" s="72">
        <v>7452</v>
      </c>
      <c r="G163" s="92">
        <v>3105.9</v>
      </c>
      <c r="H163" s="102">
        <f t="shared" si="3"/>
        <v>41.67874396135266</v>
      </c>
    </row>
    <row r="164" spans="1:8" s="14" customFormat="1" ht="47.25">
      <c r="A164" s="56" t="s">
        <v>106</v>
      </c>
      <c r="B164" s="54" t="s">
        <v>191</v>
      </c>
      <c r="C164" s="57" t="s">
        <v>58</v>
      </c>
      <c r="D164" s="57"/>
      <c r="E164" s="57"/>
      <c r="F164" s="72">
        <f>F165+F166</f>
        <v>4738.1</v>
      </c>
      <c r="G164" s="90">
        <f>G165+G166</f>
        <v>972.3</v>
      </c>
      <c r="H164" s="103">
        <f t="shared" si="3"/>
        <v>20.520883898609142</v>
      </c>
    </row>
    <row r="165" spans="1:8" s="14" customFormat="1" ht="46.5" customHeight="1">
      <c r="A165" s="56" t="s">
        <v>105</v>
      </c>
      <c r="B165" s="54" t="s">
        <v>191</v>
      </c>
      <c r="C165" s="57" t="s">
        <v>58</v>
      </c>
      <c r="D165" s="57" t="s">
        <v>74</v>
      </c>
      <c r="E165" s="57" t="s">
        <v>76</v>
      </c>
      <c r="F165" s="72">
        <f>310+62</f>
        <v>372</v>
      </c>
      <c r="G165" s="101">
        <v>159.3</v>
      </c>
      <c r="H165" s="103">
        <f t="shared" si="3"/>
        <v>42.822580645161295</v>
      </c>
    </row>
    <row r="166" spans="1:8" s="14" customFormat="1" ht="15.75">
      <c r="A166" s="56" t="s">
        <v>86</v>
      </c>
      <c r="B166" s="54" t="s">
        <v>191</v>
      </c>
      <c r="C166" s="57" t="s">
        <v>58</v>
      </c>
      <c r="D166" s="57" t="s">
        <v>74</v>
      </c>
      <c r="E166" s="57" t="s">
        <v>52</v>
      </c>
      <c r="F166" s="72">
        <f>1548.1+2427+391</f>
        <v>4366.1</v>
      </c>
      <c r="G166" s="92">
        <v>813</v>
      </c>
      <c r="H166" s="102">
        <f t="shared" si="3"/>
        <v>18.620737042211584</v>
      </c>
    </row>
    <row r="167" spans="1:8" s="14" customFormat="1" ht="15.75">
      <c r="A167" s="56" t="s">
        <v>51</v>
      </c>
      <c r="B167" s="54" t="s">
        <v>191</v>
      </c>
      <c r="C167" s="57" t="s">
        <v>20</v>
      </c>
      <c r="D167" s="57"/>
      <c r="E167" s="57"/>
      <c r="F167" s="72">
        <f>F168+F169+F170</f>
        <v>75.8</v>
      </c>
      <c r="G167" s="107">
        <f>G168+G169+G170</f>
        <v>57.8</v>
      </c>
      <c r="H167" s="102"/>
    </row>
    <row r="168" spans="1:8" s="14" customFormat="1" ht="15" customHeight="1">
      <c r="A168" s="56" t="s">
        <v>51</v>
      </c>
      <c r="B168" s="54" t="s">
        <v>191</v>
      </c>
      <c r="C168" s="57" t="s">
        <v>20</v>
      </c>
      <c r="D168" s="57"/>
      <c r="E168" s="57"/>
      <c r="F168" s="72">
        <f>21.1+50.1</f>
        <v>71.2</v>
      </c>
      <c r="G168" s="90">
        <v>53.8</v>
      </c>
      <c r="H168" s="102">
        <f t="shared" si="3"/>
        <v>75.56179775280899</v>
      </c>
    </row>
    <row r="169" spans="1:8" s="14" customFormat="1" ht="46.5" customHeight="1">
      <c r="A169" s="56" t="s">
        <v>105</v>
      </c>
      <c r="B169" s="54" t="s">
        <v>191</v>
      </c>
      <c r="C169" s="57" t="s">
        <v>20</v>
      </c>
      <c r="D169" s="57" t="s">
        <v>74</v>
      </c>
      <c r="E169" s="57" t="s">
        <v>76</v>
      </c>
      <c r="F169" s="72">
        <v>0.1</v>
      </c>
      <c r="G169" s="101">
        <v>0</v>
      </c>
      <c r="H169" s="103">
        <f t="shared" si="3"/>
        <v>0</v>
      </c>
    </row>
    <row r="170" spans="1:8" s="14" customFormat="1" ht="18" customHeight="1">
      <c r="A170" s="56" t="s">
        <v>86</v>
      </c>
      <c r="B170" s="54" t="s">
        <v>191</v>
      </c>
      <c r="C170" s="57" t="s">
        <v>20</v>
      </c>
      <c r="D170" s="57" t="s">
        <v>74</v>
      </c>
      <c r="E170" s="57" t="s">
        <v>52</v>
      </c>
      <c r="F170" s="72">
        <v>4.5</v>
      </c>
      <c r="G170" s="92">
        <v>4</v>
      </c>
      <c r="H170" s="102">
        <f t="shared" si="3"/>
        <v>88.88888888888889</v>
      </c>
    </row>
    <row r="171" spans="1:8" s="14" customFormat="1" ht="35.25" customHeight="1">
      <c r="A171" s="56" t="s">
        <v>79</v>
      </c>
      <c r="B171" s="54" t="s">
        <v>194</v>
      </c>
      <c r="C171" s="57"/>
      <c r="D171" s="57"/>
      <c r="E171" s="57"/>
      <c r="F171" s="72">
        <f>F172+F175</f>
        <v>71.5</v>
      </c>
      <c r="G171" s="90">
        <f>G172+G175</f>
        <v>41.2</v>
      </c>
      <c r="H171" s="103">
        <f t="shared" si="3"/>
        <v>57.62237762237763</v>
      </c>
    </row>
    <row r="172" spans="1:8" s="14" customFormat="1" ht="51.75" customHeight="1">
      <c r="A172" s="53" t="s">
        <v>47</v>
      </c>
      <c r="B172" s="54" t="s">
        <v>195</v>
      </c>
      <c r="C172" s="57"/>
      <c r="D172" s="57"/>
      <c r="E172" s="57"/>
      <c r="F172" s="72">
        <f>F173</f>
        <v>60.5</v>
      </c>
      <c r="G172" s="90">
        <f>G173</f>
        <v>30.2</v>
      </c>
      <c r="H172" s="103">
        <f t="shared" si="3"/>
        <v>49.917355371900825</v>
      </c>
    </row>
    <row r="173" spans="1:8" s="14" customFormat="1" ht="18.75" customHeight="1">
      <c r="A173" s="56" t="s">
        <v>25</v>
      </c>
      <c r="B173" s="54" t="s">
        <v>195</v>
      </c>
      <c r="C173" s="57" t="s">
        <v>24</v>
      </c>
      <c r="D173" s="57"/>
      <c r="E173" s="57"/>
      <c r="F173" s="72">
        <f>F174</f>
        <v>60.5</v>
      </c>
      <c r="G173" s="90">
        <f>G174</f>
        <v>30.2</v>
      </c>
      <c r="H173" s="102">
        <f t="shared" si="3"/>
        <v>49.917355371900825</v>
      </c>
    </row>
    <row r="174" spans="1:8" s="14" customFormat="1" ht="19.5" customHeight="1">
      <c r="A174" s="56" t="s">
        <v>86</v>
      </c>
      <c r="B174" s="54" t="s">
        <v>195</v>
      </c>
      <c r="C174" s="57" t="s">
        <v>24</v>
      </c>
      <c r="D174" s="57" t="s">
        <v>74</v>
      </c>
      <c r="E174" s="57" t="s">
        <v>52</v>
      </c>
      <c r="F174" s="72">
        <v>60.5</v>
      </c>
      <c r="G174" s="92">
        <v>30.2</v>
      </c>
      <c r="H174" s="102">
        <f t="shared" si="3"/>
        <v>49.917355371900825</v>
      </c>
    </row>
    <row r="175" spans="1:8" s="14" customFormat="1" ht="48" customHeight="1">
      <c r="A175" s="62" t="s">
        <v>193</v>
      </c>
      <c r="B175" s="54" t="s">
        <v>198</v>
      </c>
      <c r="C175" s="57" t="s">
        <v>24</v>
      </c>
      <c r="D175" s="57" t="s">
        <v>74</v>
      </c>
      <c r="E175" s="57" t="s">
        <v>76</v>
      </c>
      <c r="F175" s="72">
        <v>11</v>
      </c>
      <c r="G175" s="107">
        <v>11</v>
      </c>
      <c r="H175" s="102">
        <f t="shared" si="3"/>
        <v>100</v>
      </c>
    </row>
    <row r="176" spans="1:8" s="14" customFormat="1" ht="45" customHeight="1">
      <c r="A176" s="53" t="s">
        <v>26</v>
      </c>
      <c r="B176" s="54" t="s">
        <v>196</v>
      </c>
      <c r="C176" s="57"/>
      <c r="D176" s="57"/>
      <c r="E176" s="57"/>
      <c r="F176" s="72">
        <f>F177+F180</f>
        <v>223.20000000000002</v>
      </c>
      <c r="G176" s="90">
        <f>G177+G180</f>
        <v>81.4</v>
      </c>
      <c r="H176" s="103">
        <f t="shared" si="3"/>
        <v>36.469534050179206</v>
      </c>
    </row>
    <row r="177" spans="1:8" s="14" customFormat="1" ht="30.75" customHeight="1">
      <c r="A177" s="56" t="s">
        <v>27</v>
      </c>
      <c r="B177" s="54" t="s">
        <v>197</v>
      </c>
      <c r="C177" s="57"/>
      <c r="D177" s="57"/>
      <c r="E177" s="57"/>
      <c r="F177" s="72">
        <f>F178</f>
        <v>195.3</v>
      </c>
      <c r="G177" s="72">
        <f>G178</f>
        <v>81.4</v>
      </c>
      <c r="H177" s="72">
        <f>H178</f>
        <v>41.6794674859191</v>
      </c>
    </row>
    <row r="178" spans="1:8" s="14" customFormat="1" ht="33" customHeight="1">
      <c r="A178" s="56" t="s">
        <v>104</v>
      </c>
      <c r="B178" s="54" t="s">
        <v>197</v>
      </c>
      <c r="C178" s="57" t="s">
        <v>23</v>
      </c>
      <c r="D178" s="57"/>
      <c r="E178" s="57"/>
      <c r="F178" s="72">
        <f>F179</f>
        <v>195.3</v>
      </c>
      <c r="G178" s="90">
        <f>G179</f>
        <v>81.4</v>
      </c>
      <c r="H178" s="103">
        <f t="shared" si="3"/>
        <v>41.6794674859191</v>
      </c>
    </row>
    <row r="179" spans="1:8" s="14" customFormat="1" ht="17.25" customHeight="1">
      <c r="A179" s="56" t="s">
        <v>28</v>
      </c>
      <c r="B179" s="54" t="s">
        <v>197</v>
      </c>
      <c r="C179" s="57" t="s">
        <v>23</v>
      </c>
      <c r="D179" s="57" t="s">
        <v>75</v>
      </c>
      <c r="E179" s="57" t="s">
        <v>76</v>
      </c>
      <c r="F179" s="72">
        <v>195.3</v>
      </c>
      <c r="G179" s="92">
        <v>81.4</v>
      </c>
      <c r="H179" s="102">
        <f t="shared" si="3"/>
        <v>41.6794674859191</v>
      </c>
    </row>
    <row r="180" spans="1:8" s="14" customFormat="1" ht="18" customHeight="1">
      <c r="A180" s="56" t="s">
        <v>28</v>
      </c>
      <c r="B180" s="54" t="s">
        <v>197</v>
      </c>
      <c r="C180" s="57" t="s">
        <v>58</v>
      </c>
      <c r="D180" s="57" t="s">
        <v>75</v>
      </c>
      <c r="E180" s="57" t="s">
        <v>76</v>
      </c>
      <c r="F180" s="72">
        <v>27.9</v>
      </c>
      <c r="G180" s="92">
        <v>0</v>
      </c>
      <c r="H180" s="102"/>
    </row>
    <row r="181" spans="1:8" s="14" customFormat="1" ht="48" customHeight="1">
      <c r="A181" s="53" t="s">
        <v>38</v>
      </c>
      <c r="B181" s="54" t="s">
        <v>199</v>
      </c>
      <c r="C181" s="57"/>
      <c r="D181" s="57"/>
      <c r="E181" s="57"/>
      <c r="F181" s="72">
        <f aca="true" t="shared" si="4" ref="F181:G183">F182</f>
        <v>1</v>
      </c>
      <c r="G181" s="90">
        <f t="shared" si="4"/>
        <v>0</v>
      </c>
      <c r="H181" s="103">
        <f t="shared" si="3"/>
        <v>0</v>
      </c>
    </row>
    <row r="182" spans="1:8" s="14" customFormat="1" ht="48.75" customHeight="1">
      <c r="A182" s="67" t="s">
        <v>39</v>
      </c>
      <c r="B182" s="54" t="s">
        <v>200</v>
      </c>
      <c r="C182" s="57"/>
      <c r="D182" s="57"/>
      <c r="E182" s="57"/>
      <c r="F182" s="72">
        <f t="shared" si="4"/>
        <v>1</v>
      </c>
      <c r="G182" s="90">
        <f t="shared" si="4"/>
        <v>0</v>
      </c>
      <c r="H182" s="103">
        <f t="shared" si="3"/>
        <v>0</v>
      </c>
    </row>
    <row r="183" spans="1:8" s="14" customFormat="1" ht="30" customHeight="1">
      <c r="A183" s="56" t="s">
        <v>106</v>
      </c>
      <c r="B183" s="54" t="s">
        <v>200</v>
      </c>
      <c r="C183" s="57" t="s">
        <v>58</v>
      </c>
      <c r="D183" s="57"/>
      <c r="E183" s="57"/>
      <c r="F183" s="72">
        <f t="shared" si="4"/>
        <v>1</v>
      </c>
      <c r="G183" s="90">
        <f t="shared" si="4"/>
        <v>0</v>
      </c>
      <c r="H183" s="103">
        <f t="shared" si="3"/>
        <v>0</v>
      </c>
    </row>
    <row r="184" spans="1:8" s="14" customFormat="1" ht="18" customHeight="1">
      <c r="A184" s="66" t="s">
        <v>70</v>
      </c>
      <c r="B184" s="54" t="s">
        <v>200</v>
      </c>
      <c r="C184" s="57" t="s">
        <v>58</v>
      </c>
      <c r="D184" s="57" t="s">
        <v>74</v>
      </c>
      <c r="E184" s="57" t="s">
        <v>29</v>
      </c>
      <c r="F184" s="72">
        <v>1</v>
      </c>
      <c r="G184" s="92"/>
      <c r="H184" s="102">
        <f t="shared" si="3"/>
        <v>0</v>
      </c>
    </row>
    <row r="185" spans="1:8" s="14" customFormat="1" ht="30.75" customHeight="1">
      <c r="A185" s="56" t="s">
        <v>65</v>
      </c>
      <c r="B185" s="54" t="s">
        <v>201</v>
      </c>
      <c r="C185" s="57"/>
      <c r="D185" s="57"/>
      <c r="E185" s="57"/>
      <c r="F185" s="72">
        <f>F186+F189+F192+F195+F198+F201+F204+F207+F210+F213+F222+F225+F228</f>
        <v>1834.1999999999998</v>
      </c>
      <c r="G185" s="72">
        <f>G186+G189+G192+G195+G198+G201+G204+G207+G210+G213+G222+G225+G228</f>
        <v>191.8</v>
      </c>
      <c r="H185" s="103">
        <f t="shared" si="3"/>
        <v>10.456874931850399</v>
      </c>
    </row>
    <row r="186" spans="1:8" s="14" customFormat="1" ht="66" customHeight="1">
      <c r="A186" s="53" t="s">
        <v>43</v>
      </c>
      <c r="B186" s="54" t="s">
        <v>202</v>
      </c>
      <c r="C186" s="57"/>
      <c r="D186" s="57"/>
      <c r="E186" s="57"/>
      <c r="F186" s="72">
        <f>F187</f>
        <v>150</v>
      </c>
      <c r="G186" s="90">
        <f>G187</f>
        <v>0</v>
      </c>
      <c r="H186" s="103">
        <f t="shared" si="3"/>
        <v>0</v>
      </c>
    </row>
    <row r="187" spans="1:8" s="14" customFormat="1" ht="28.5" customHeight="1">
      <c r="A187" s="56" t="s">
        <v>106</v>
      </c>
      <c r="B187" s="54" t="s">
        <v>202</v>
      </c>
      <c r="C187" s="57" t="s">
        <v>58</v>
      </c>
      <c r="D187" s="57"/>
      <c r="E187" s="57"/>
      <c r="F187" s="72">
        <f>F188</f>
        <v>150</v>
      </c>
      <c r="G187" s="90">
        <f>G188</f>
        <v>0</v>
      </c>
      <c r="H187" s="103">
        <f t="shared" si="3"/>
        <v>0</v>
      </c>
    </row>
    <row r="188" spans="1:8" s="14" customFormat="1" ht="33" customHeight="1">
      <c r="A188" s="66" t="s">
        <v>40</v>
      </c>
      <c r="B188" s="54" t="s">
        <v>202</v>
      </c>
      <c r="C188" s="57" t="s">
        <v>58</v>
      </c>
      <c r="D188" s="57" t="s">
        <v>76</v>
      </c>
      <c r="E188" s="57" t="s">
        <v>55</v>
      </c>
      <c r="F188" s="72">
        <v>150</v>
      </c>
      <c r="G188" s="101"/>
      <c r="H188" s="103">
        <f t="shared" si="3"/>
        <v>0</v>
      </c>
    </row>
    <row r="189" spans="1:8" s="14" customFormat="1" ht="63.75" customHeight="1">
      <c r="A189" s="53" t="s">
        <v>42</v>
      </c>
      <c r="B189" s="54" t="s">
        <v>204</v>
      </c>
      <c r="C189" s="57"/>
      <c r="D189" s="57"/>
      <c r="E189" s="57"/>
      <c r="F189" s="72">
        <f>F190</f>
        <v>2.5</v>
      </c>
      <c r="G189" s="90">
        <f>G190</f>
        <v>1</v>
      </c>
      <c r="H189" s="103">
        <f t="shared" si="3"/>
        <v>40</v>
      </c>
    </row>
    <row r="190" spans="1:8" s="14" customFormat="1" ht="31.5" customHeight="1">
      <c r="A190" s="56" t="s">
        <v>106</v>
      </c>
      <c r="B190" s="54" t="s">
        <v>204</v>
      </c>
      <c r="C190" s="57" t="s">
        <v>58</v>
      </c>
      <c r="D190" s="57"/>
      <c r="E190" s="57"/>
      <c r="F190" s="72">
        <f>F191</f>
        <v>2.5</v>
      </c>
      <c r="G190" s="90">
        <f>G191</f>
        <v>1</v>
      </c>
      <c r="H190" s="102">
        <f t="shared" si="3"/>
        <v>40</v>
      </c>
    </row>
    <row r="191" spans="1:8" s="14" customFormat="1" ht="21.75" customHeight="1">
      <c r="A191" s="56" t="s">
        <v>60</v>
      </c>
      <c r="B191" s="54" t="s">
        <v>204</v>
      </c>
      <c r="C191" s="57" t="s">
        <v>58</v>
      </c>
      <c r="D191" s="57" t="s">
        <v>53</v>
      </c>
      <c r="E191" s="57" t="s">
        <v>74</v>
      </c>
      <c r="F191" s="72">
        <v>2.5</v>
      </c>
      <c r="G191" s="92">
        <v>1</v>
      </c>
      <c r="H191" s="102">
        <f t="shared" si="3"/>
        <v>40</v>
      </c>
    </row>
    <row r="192" spans="1:8" s="14" customFormat="1" ht="63.75" customHeight="1">
      <c r="A192" s="53" t="s">
        <v>63</v>
      </c>
      <c r="B192" s="54" t="s">
        <v>205</v>
      </c>
      <c r="C192" s="57"/>
      <c r="D192" s="57"/>
      <c r="E192" s="57"/>
      <c r="F192" s="72">
        <f>F193</f>
        <v>180</v>
      </c>
      <c r="G192" s="90">
        <f>G193</f>
        <v>56.7</v>
      </c>
      <c r="H192" s="103">
        <f t="shared" si="3"/>
        <v>31.5</v>
      </c>
    </row>
    <row r="193" spans="1:8" s="14" customFormat="1" ht="29.25" customHeight="1">
      <c r="A193" s="56" t="s">
        <v>106</v>
      </c>
      <c r="B193" s="54" t="s">
        <v>205</v>
      </c>
      <c r="C193" s="57" t="s">
        <v>58</v>
      </c>
      <c r="D193" s="57"/>
      <c r="E193" s="57"/>
      <c r="F193" s="72">
        <f>F194</f>
        <v>180</v>
      </c>
      <c r="G193" s="90">
        <f>G194</f>
        <v>56.7</v>
      </c>
      <c r="H193" s="103">
        <f t="shared" si="3"/>
        <v>31.5</v>
      </c>
    </row>
    <row r="194" spans="1:8" s="14" customFormat="1" ht="15" customHeight="1">
      <c r="A194" s="56" t="s">
        <v>60</v>
      </c>
      <c r="B194" s="54" t="s">
        <v>205</v>
      </c>
      <c r="C194" s="57" t="s">
        <v>58</v>
      </c>
      <c r="D194" s="57" t="s">
        <v>53</v>
      </c>
      <c r="E194" s="57" t="s">
        <v>74</v>
      </c>
      <c r="F194" s="72">
        <v>180</v>
      </c>
      <c r="G194" s="92">
        <v>56.7</v>
      </c>
      <c r="H194" s="102">
        <f t="shared" si="3"/>
        <v>31.5</v>
      </c>
    </row>
    <row r="195" spans="1:8" s="14" customFormat="1" ht="48.75" customHeight="1">
      <c r="A195" s="53" t="s">
        <v>64</v>
      </c>
      <c r="B195" s="54" t="s">
        <v>206</v>
      </c>
      <c r="C195" s="57"/>
      <c r="D195" s="57"/>
      <c r="E195" s="57"/>
      <c r="F195" s="72">
        <f>F196</f>
        <v>360</v>
      </c>
      <c r="G195" s="90">
        <f>G196</f>
        <v>0</v>
      </c>
      <c r="H195" s="103">
        <f t="shared" si="3"/>
        <v>0</v>
      </c>
    </row>
    <row r="196" spans="1:8" s="14" customFormat="1" ht="31.5" customHeight="1">
      <c r="A196" s="56" t="s">
        <v>102</v>
      </c>
      <c r="B196" s="54" t="s">
        <v>206</v>
      </c>
      <c r="C196" s="57" t="s">
        <v>58</v>
      </c>
      <c r="D196" s="57"/>
      <c r="E196" s="57"/>
      <c r="F196" s="72">
        <f>F197</f>
        <v>360</v>
      </c>
      <c r="G196" s="90">
        <f>G197</f>
        <v>0</v>
      </c>
      <c r="H196" s="103">
        <f t="shared" si="3"/>
        <v>0</v>
      </c>
    </row>
    <row r="197" spans="1:8" s="14" customFormat="1" ht="15" customHeight="1">
      <c r="A197" s="56" t="s">
        <v>92</v>
      </c>
      <c r="B197" s="54" t="s">
        <v>206</v>
      </c>
      <c r="C197" s="57" t="s">
        <v>58</v>
      </c>
      <c r="D197" s="57" t="s">
        <v>52</v>
      </c>
      <c r="E197" s="57" t="s">
        <v>35</v>
      </c>
      <c r="F197" s="72">
        <f>100+260</f>
        <v>360</v>
      </c>
      <c r="G197" s="92">
        <v>0</v>
      </c>
      <c r="H197" s="102">
        <f t="shared" si="3"/>
        <v>0</v>
      </c>
    </row>
    <row r="198" spans="1:8" s="14" customFormat="1" ht="69" customHeight="1">
      <c r="A198" s="53" t="s">
        <v>41</v>
      </c>
      <c r="B198" s="54" t="s">
        <v>207</v>
      </c>
      <c r="C198" s="57"/>
      <c r="D198" s="57"/>
      <c r="E198" s="57"/>
      <c r="F198" s="72">
        <f>F199</f>
        <v>65.5</v>
      </c>
      <c r="G198" s="90">
        <f>G199</f>
        <v>0</v>
      </c>
      <c r="H198" s="103">
        <f t="shared" si="3"/>
        <v>0</v>
      </c>
    </row>
    <row r="199" spans="1:8" s="14" customFormat="1" ht="30.75" customHeight="1">
      <c r="A199" s="56" t="s">
        <v>106</v>
      </c>
      <c r="B199" s="54" t="s">
        <v>207</v>
      </c>
      <c r="C199" s="57" t="s">
        <v>58</v>
      </c>
      <c r="D199" s="57"/>
      <c r="E199" s="57"/>
      <c r="F199" s="72">
        <f>F200</f>
        <v>65.5</v>
      </c>
      <c r="G199" s="90">
        <f>G200</f>
        <v>0</v>
      </c>
      <c r="H199" s="103">
        <f t="shared" si="3"/>
        <v>0</v>
      </c>
    </row>
    <row r="200" spans="1:8" s="14" customFormat="1" ht="19.5" customHeight="1">
      <c r="A200" s="56" t="s">
        <v>83</v>
      </c>
      <c r="B200" s="54" t="s">
        <v>207</v>
      </c>
      <c r="C200" s="57" t="s">
        <v>58</v>
      </c>
      <c r="D200" s="57" t="s">
        <v>53</v>
      </c>
      <c r="E200" s="57" t="s">
        <v>75</v>
      </c>
      <c r="F200" s="72">
        <v>65.5</v>
      </c>
      <c r="G200" s="92"/>
      <c r="H200" s="102">
        <f t="shared" si="3"/>
        <v>0</v>
      </c>
    </row>
    <row r="201" spans="1:8" s="14" customFormat="1" ht="45.75" customHeight="1">
      <c r="A201" s="68" t="s">
        <v>30</v>
      </c>
      <c r="B201" s="54" t="s">
        <v>208</v>
      </c>
      <c r="C201" s="57"/>
      <c r="D201" s="57"/>
      <c r="E201" s="57"/>
      <c r="F201" s="72">
        <f>F202</f>
        <v>0</v>
      </c>
      <c r="G201" s="90">
        <f>G202</f>
        <v>0</v>
      </c>
      <c r="H201" s="103" t="e">
        <f t="shared" si="3"/>
        <v>#DIV/0!</v>
      </c>
    </row>
    <row r="202" spans="1:8" s="14" customFormat="1" ht="31.5" customHeight="1">
      <c r="A202" s="56" t="s">
        <v>106</v>
      </c>
      <c r="B202" s="54" t="s">
        <v>208</v>
      </c>
      <c r="C202" s="57" t="s">
        <v>58</v>
      </c>
      <c r="D202" s="57"/>
      <c r="E202" s="57"/>
      <c r="F202" s="72">
        <f>F203</f>
        <v>0</v>
      </c>
      <c r="G202" s="90">
        <f>G203</f>
        <v>0</v>
      </c>
      <c r="H202" s="103" t="e">
        <f t="shared" si="3"/>
        <v>#DIV/0!</v>
      </c>
    </row>
    <row r="203" spans="1:8" s="14" customFormat="1" ht="15.75" customHeight="1">
      <c r="A203" s="56" t="s">
        <v>72</v>
      </c>
      <c r="B203" s="54" t="s">
        <v>208</v>
      </c>
      <c r="C203" s="57" t="s">
        <v>58</v>
      </c>
      <c r="D203" s="57" t="s">
        <v>54</v>
      </c>
      <c r="E203" s="57" t="s">
        <v>74</v>
      </c>
      <c r="F203" s="72">
        <f>11-11</f>
        <v>0</v>
      </c>
      <c r="G203" s="92">
        <v>0</v>
      </c>
      <c r="H203" s="102" t="e">
        <f t="shared" si="3"/>
        <v>#DIV/0!</v>
      </c>
    </row>
    <row r="204" spans="1:8" s="14" customFormat="1" ht="60.75" customHeight="1">
      <c r="A204" s="68" t="s">
        <v>31</v>
      </c>
      <c r="B204" s="54" t="s">
        <v>209</v>
      </c>
      <c r="C204" s="58"/>
      <c r="D204" s="58"/>
      <c r="E204" s="58"/>
      <c r="F204" s="72">
        <f>F205</f>
        <v>90.4</v>
      </c>
      <c r="G204" s="90">
        <f>G205</f>
        <v>0</v>
      </c>
      <c r="H204" s="103">
        <f t="shared" si="3"/>
        <v>0</v>
      </c>
    </row>
    <row r="205" spans="1:8" s="14" customFormat="1" ht="30" customHeight="1">
      <c r="A205" s="56" t="s">
        <v>106</v>
      </c>
      <c r="B205" s="54" t="s">
        <v>209</v>
      </c>
      <c r="C205" s="58" t="s">
        <v>58</v>
      </c>
      <c r="D205" s="58"/>
      <c r="E205" s="58"/>
      <c r="F205" s="72">
        <f>F206</f>
        <v>90.4</v>
      </c>
      <c r="G205" s="90">
        <f>G206</f>
        <v>0</v>
      </c>
      <c r="H205" s="103">
        <f t="shared" si="3"/>
        <v>0</v>
      </c>
    </row>
    <row r="206" spans="1:8" s="14" customFormat="1" ht="15.75">
      <c r="A206" s="69" t="s">
        <v>72</v>
      </c>
      <c r="B206" s="54" t="s">
        <v>209</v>
      </c>
      <c r="C206" s="58" t="s">
        <v>58</v>
      </c>
      <c r="D206" s="58" t="s">
        <v>54</v>
      </c>
      <c r="E206" s="58" t="s">
        <v>74</v>
      </c>
      <c r="F206" s="72">
        <f>300-209.6</f>
        <v>90.4</v>
      </c>
      <c r="G206" s="92"/>
      <c r="H206" s="102">
        <f t="shared" si="3"/>
        <v>0</v>
      </c>
    </row>
    <row r="207" spans="1:8" s="12" customFormat="1" ht="62.25" customHeight="1">
      <c r="A207" s="68" t="s">
        <v>101</v>
      </c>
      <c r="B207" s="70" t="s">
        <v>211</v>
      </c>
      <c r="C207" s="57"/>
      <c r="D207" s="54"/>
      <c r="E207" s="71"/>
      <c r="F207" s="72">
        <f>F208</f>
        <v>35.8</v>
      </c>
      <c r="G207" s="90">
        <f>G208</f>
        <v>0</v>
      </c>
      <c r="H207" s="103">
        <f t="shared" si="3"/>
        <v>0</v>
      </c>
    </row>
    <row r="208" spans="1:8" s="14" customFormat="1" ht="30.75" customHeight="1">
      <c r="A208" s="56" t="s">
        <v>106</v>
      </c>
      <c r="B208" s="70" t="s">
        <v>211</v>
      </c>
      <c r="C208" s="54" t="s">
        <v>58</v>
      </c>
      <c r="D208" s="54"/>
      <c r="E208" s="57"/>
      <c r="F208" s="72">
        <f>F209</f>
        <v>35.8</v>
      </c>
      <c r="G208" s="90">
        <f>G209</f>
        <v>0</v>
      </c>
      <c r="H208" s="103">
        <f aca="true" t="shared" si="5" ref="H208:H233">G208/F208*100</f>
        <v>0</v>
      </c>
    </row>
    <row r="209" spans="1:8" s="14" customFormat="1" ht="18.75" customHeight="1">
      <c r="A209" s="73" t="s">
        <v>83</v>
      </c>
      <c r="B209" s="70" t="s">
        <v>211</v>
      </c>
      <c r="C209" s="54" t="s">
        <v>58</v>
      </c>
      <c r="D209" s="54" t="s">
        <v>53</v>
      </c>
      <c r="E209" s="57" t="s">
        <v>75</v>
      </c>
      <c r="F209" s="72">
        <v>35.8</v>
      </c>
      <c r="G209" s="90"/>
      <c r="H209" s="102">
        <f t="shared" si="5"/>
        <v>0</v>
      </c>
    </row>
    <row r="210" spans="1:8" s="14" customFormat="1" ht="78.75">
      <c r="A210" s="68" t="s">
        <v>109</v>
      </c>
      <c r="B210" s="54" t="s">
        <v>212</v>
      </c>
      <c r="C210" s="30"/>
      <c r="D210" s="30"/>
      <c r="E210" s="87"/>
      <c r="F210" s="78">
        <f>F211</f>
        <v>5</v>
      </c>
      <c r="G210" s="94">
        <f>G211</f>
        <v>0</v>
      </c>
      <c r="H210" s="103">
        <f t="shared" si="5"/>
        <v>0</v>
      </c>
    </row>
    <row r="211" spans="1:8" s="14" customFormat="1" ht="47.25">
      <c r="A211" s="56" t="s">
        <v>106</v>
      </c>
      <c r="B211" s="54" t="s">
        <v>212</v>
      </c>
      <c r="C211" s="30" t="s">
        <v>58</v>
      </c>
      <c r="D211" s="30"/>
      <c r="E211" s="87"/>
      <c r="F211" s="78">
        <f>F212</f>
        <v>5</v>
      </c>
      <c r="G211" s="94">
        <f>G212</f>
        <v>0</v>
      </c>
      <c r="H211" s="103">
        <f t="shared" si="5"/>
        <v>0</v>
      </c>
    </row>
    <row r="212" spans="1:8" s="14" customFormat="1" ht="15.75">
      <c r="A212" s="73" t="s">
        <v>213</v>
      </c>
      <c r="B212" s="54" t="s">
        <v>212</v>
      </c>
      <c r="C212" s="30" t="s">
        <v>58</v>
      </c>
      <c r="D212" s="30" t="s">
        <v>53</v>
      </c>
      <c r="E212" s="87" t="s">
        <v>75</v>
      </c>
      <c r="F212" s="78">
        <v>5</v>
      </c>
      <c r="G212" s="92"/>
      <c r="H212" s="102">
        <f t="shared" si="5"/>
        <v>0</v>
      </c>
    </row>
    <row r="213" spans="1:8" s="14" customFormat="1" ht="31.5">
      <c r="A213" s="62" t="s">
        <v>215</v>
      </c>
      <c r="B213" s="54" t="s">
        <v>203</v>
      </c>
      <c r="C213" s="30"/>
      <c r="D213" s="30"/>
      <c r="E213" s="87"/>
      <c r="F213" s="78">
        <f>F214+F216+F218+F220</f>
        <v>160</v>
      </c>
      <c r="G213" s="78">
        <f>G214+G216+G218+G220</f>
        <v>0</v>
      </c>
      <c r="H213" s="102">
        <f t="shared" si="5"/>
        <v>0</v>
      </c>
    </row>
    <row r="214" spans="1:8" s="14" customFormat="1" ht="31.5">
      <c r="A214" s="62" t="s">
        <v>216</v>
      </c>
      <c r="B214" s="54" t="s">
        <v>203</v>
      </c>
      <c r="C214" s="30" t="s">
        <v>58</v>
      </c>
      <c r="D214" s="30"/>
      <c r="E214" s="87"/>
      <c r="F214" s="78">
        <f>F215</f>
        <v>40</v>
      </c>
      <c r="G214" s="92">
        <f>G215</f>
        <v>0</v>
      </c>
      <c r="H214" s="102">
        <f t="shared" si="5"/>
        <v>0</v>
      </c>
    </row>
    <row r="215" spans="1:8" s="14" customFormat="1" ht="47.25">
      <c r="A215" s="62" t="s">
        <v>48</v>
      </c>
      <c r="B215" s="54" t="s">
        <v>203</v>
      </c>
      <c r="C215" s="30" t="s">
        <v>58</v>
      </c>
      <c r="D215" s="30" t="s">
        <v>76</v>
      </c>
      <c r="E215" s="87" t="s">
        <v>55</v>
      </c>
      <c r="F215" s="78">
        <v>40</v>
      </c>
      <c r="G215" s="92">
        <v>0</v>
      </c>
      <c r="H215" s="102">
        <f t="shared" si="5"/>
        <v>0</v>
      </c>
    </row>
    <row r="216" spans="1:8" s="14" customFormat="1" ht="31.5">
      <c r="A216" s="62" t="s">
        <v>216</v>
      </c>
      <c r="B216" s="54" t="s">
        <v>203</v>
      </c>
      <c r="C216" s="30" t="s">
        <v>58</v>
      </c>
      <c r="D216" s="30"/>
      <c r="E216" s="87"/>
      <c r="F216" s="78">
        <f>F217</f>
        <v>40</v>
      </c>
      <c r="G216" s="92">
        <f>G217</f>
        <v>0</v>
      </c>
      <c r="H216" s="102">
        <f t="shared" si="5"/>
        <v>0</v>
      </c>
    </row>
    <row r="217" spans="1:8" s="14" customFormat="1" ht="15.75">
      <c r="A217" s="62" t="s">
        <v>91</v>
      </c>
      <c r="B217" s="54" t="s">
        <v>203</v>
      </c>
      <c r="C217" s="30" t="s">
        <v>58</v>
      </c>
      <c r="D217" s="30" t="s">
        <v>52</v>
      </c>
      <c r="E217" s="87" t="s">
        <v>55</v>
      </c>
      <c r="F217" s="78">
        <v>40</v>
      </c>
      <c r="G217" s="92">
        <v>0</v>
      </c>
      <c r="H217" s="102">
        <f t="shared" si="5"/>
        <v>0</v>
      </c>
    </row>
    <row r="218" spans="1:8" s="14" customFormat="1" ht="31.5">
      <c r="A218" s="62" t="s">
        <v>216</v>
      </c>
      <c r="B218" s="54" t="s">
        <v>203</v>
      </c>
      <c r="C218" s="30" t="s">
        <v>58</v>
      </c>
      <c r="D218" s="30"/>
      <c r="E218" s="87"/>
      <c r="F218" s="78">
        <f>F219</f>
        <v>40</v>
      </c>
      <c r="G218" s="92">
        <f>G219</f>
        <v>0</v>
      </c>
      <c r="H218" s="102">
        <f t="shared" si="5"/>
        <v>0</v>
      </c>
    </row>
    <row r="219" spans="1:8" s="14" customFormat="1" ht="15.75">
      <c r="A219" s="62" t="s">
        <v>60</v>
      </c>
      <c r="B219" s="54" t="s">
        <v>203</v>
      </c>
      <c r="C219" s="30" t="s">
        <v>58</v>
      </c>
      <c r="D219" s="30" t="s">
        <v>53</v>
      </c>
      <c r="E219" s="87" t="s">
        <v>74</v>
      </c>
      <c r="F219" s="78">
        <v>40</v>
      </c>
      <c r="G219" s="92">
        <v>0</v>
      </c>
      <c r="H219" s="102">
        <f t="shared" si="5"/>
        <v>0</v>
      </c>
    </row>
    <row r="220" spans="1:8" s="14" customFormat="1" ht="31.5">
      <c r="A220" s="62" t="s">
        <v>216</v>
      </c>
      <c r="B220" s="54" t="s">
        <v>203</v>
      </c>
      <c r="C220" s="30" t="s">
        <v>58</v>
      </c>
      <c r="D220" s="30"/>
      <c r="E220" s="87"/>
      <c r="F220" s="78">
        <f>F221</f>
        <v>40</v>
      </c>
      <c r="G220" s="92">
        <f>G221</f>
        <v>0</v>
      </c>
      <c r="H220" s="102">
        <f t="shared" si="5"/>
        <v>0</v>
      </c>
    </row>
    <row r="221" spans="1:8" s="14" customFormat="1" ht="15.75">
      <c r="A221" s="62" t="s">
        <v>15</v>
      </c>
      <c r="B221" s="54" t="s">
        <v>203</v>
      </c>
      <c r="C221" s="30" t="s">
        <v>58</v>
      </c>
      <c r="D221" s="30" t="s">
        <v>53</v>
      </c>
      <c r="E221" s="87" t="s">
        <v>76</v>
      </c>
      <c r="F221" s="78">
        <v>40</v>
      </c>
      <c r="G221" s="92">
        <v>0</v>
      </c>
      <c r="H221" s="102">
        <f t="shared" si="5"/>
        <v>0</v>
      </c>
    </row>
    <row r="222" spans="1:8" s="14" customFormat="1" ht="15.75">
      <c r="A222" s="40" t="s">
        <v>217</v>
      </c>
      <c r="B222" s="54" t="s">
        <v>214</v>
      </c>
      <c r="C222" s="30"/>
      <c r="D222" s="30"/>
      <c r="E222" s="87"/>
      <c r="F222" s="126">
        <f>F223</f>
        <v>395</v>
      </c>
      <c r="G222" s="78">
        <f>G223</f>
        <v>94.1</v>
      </c>
      <c r="H222" s="103"/>
    </row>
    <row r="223" spans="1:8" s="14" customFormat="1" ht="31.5">
      <c r="A223" s="62" t="s">
        <v>216</v>
      </c>
      <c r="B223" s="54" t="s">
        <v>214</v>
      </c>
      <c r="C223" s="29" t="s">
        <v>58</v>
      </c>
      <c r="D223" s="29"/>
      <c r="E223" s="88"/>
      <c r="F223" s="78">
        <f>F224</f>
        <v>395</v>
      </c>
      <c r="G223" s="78">
        <f>G224</f>
        <v>94.1</v>
      </c>
      <c r="H223" s="103">
        <f t="shared" si="5"/>
        <v>23.82278481012658</v>
      </c>
    </row>
    <row r="224" spans="1:8" s="14" customFormat="1" ht="33.75" customHeight="1">
      <c r="A224" s="62" t="s">
        <v>15</v>
      </c>
      <c r="B224" s="54" t="s">
        <v>214</v>
      </c>
      <c r="C224" s="29" t="s">
        <v>58</v>
      </c>
      <c r="D224" s="112" t="s">
        <v>53</v>
      </c>
      <c r="E224" s="113" t="s">
        <v>76</v>
      </c>
      <c r="F224" s="114">
        <f>200+195</f>
        <v>395</v>
      </c>
      <c r="G224" s="114">
        <v>94.1</v>
      </c>
      <c r="H224" s="103">
        <f t="shared" si="5"/>
        <v>23.82278481012658</v>
      </c>
    </row>
    <row r="225" spans="1:8" s="14" customFormat="1" ht="15.75">
      <c r="A225" s="56" t="s">
        <v>218</v>
      </c>
      <c r="B225" s="54" t="s">
        <v>219</v>
      </c>
      <c r="C225" s="115"/>
      <c r="D225" s="115"/>
      <c r="E225" s="116"/>
      <c r="F225" s="117">
        <f>F226</f>
        <v>140</v>
      </c>
      <c r="G225" s="92">
        <f>G226</f>
        <v>0</v>
      </c>
      <c r="H225" s="103">
        <f t="shared" si="5"/>
        <v>0</v>
      </c>
    </row>
    <row r="226" spans="1:8" s="14" customFormat="1" ht="31.5">
      <c r="A226" s="62" t="s">
        <v>216</v>
      </c>
      <c r="B226" s="54" t="s">
        <v>219</v>
      </c>
      <c r="C226" s="115" t="s">
        <v>58</v>
      </c>
      <c r="D226" s="115"/>
      <c r="E226" s="116"/>
      <c r="F226" s="117">
        <f>F227</f>
        <v>140</v>
      </c>
      <c r="G226" s="92">
        <f>G227</f>
        <v>0</v>
      </c>
      <c r="H226" s="103">
        <f t="shared" si="5"/>
        <v>0</v>
      </c>
    </row>
    <row r="227" spans="1:8" s="14" customFormat="1" ht="15.75">
      <c r="A227" s="62" t="s">
        <v>91</v>
      </c>
      <c r="B227" s="54" t="s">
        <v>219</v>
      </c>
      <c r="C227" s="115" t="s">
        <v>58</v>
      </c>
      <c r="D227" s="115" t="s">
        <v>52</v>
      </c>
      <c r="E227" s="116" t="s">
        <v>55</v>
      </c>
      <c r="F227" s="117">
        <v>140</v>
      </c>
      <c r="G227" s="92">
        <v>0</v>
      </c>
      <c r="H227" s="103">
        <f t="shared" si="5"/>
        <v>0</v>
      </c>
    </row>
    <row r="228" spans="1:8" s="14" customFormat="1" ht="31.5">
      <c r="A228" s="127" t="s">
        <v>220</v>
      </c>
      <c r="B228" s="30" t="s">
        <v>210</v>
      </c>
      <c r="C228" s="120"/>
      <c r="D228" s="120"/>
      <c r="E228" s="120"/>
      <c r="F228" s="78">
        <f>F229+F231</f>
        <v>250</v>
      </c>
      <c r="G228" s="78">
        <f>G229+G231</f>
        <v>40</v>
      </c>
      <c r="H228" s="103">
        <f t="shared" si="5"/>
        <v>16</v>
      </c>
    </row>
    <row r="229" spans="1:8" s="14" customFormat="1" ht="31.5">
      <c r="A229" s="62" t="s">
        <v>216</v>
      </c>
      <c r="B229" s="30" t="s">
        <v>210</v>
      </c>
      <c r="C229" s="29" t="s">
        <v>58</v>
      </c>
      <c r="D229" s="29"/>
      <c r="E229" s="29"/>
      <c r="F229" s="78">
        <f>F230</f>
        <v>70</v>
      </c>
      <c r="G229" s="78">
        <f>G230</f>
        <v>0</v>
      </c>
      <c r="H229" s="103">
        <f t="shared" si="5"/>
        <v>0</v>
      </c>
    </row>
    <row r="230" spans="1:8" s="14" customFormat="1" ht="15.75">
      <c r="A230" s="73" t="s">
        <v>83</v>
      </c>
      <c r="B230" s="30" t="s">
        <v>210</v>
      </c>
      <c r="C230" s="120" t="s">
        <v>58</v>
      </c>
      <c r="D230" s="120" t="s">
        <v>53</v>
      </c>
      <c r="E230" s="120" t="s">
        <v>75</v>
      </c>
      <c r="F230" s="78">
        <v>70</v>
      </c>
      <c r="G230" s="121">
        <v>0</v>
      </c>
      <c r="H230" s="103">
        <f t="shared" si="5"/>
        <v>0</v>
      </c>
    </row>
    <row r="231" spans="1:8" s="14" customFormat="1" ht="31.5">
      <c r="A231" s="62" t="s">
        <v>216</v>
      </c>
      <c r="B231" s="30" t="s">
        <v>210</v>
      </c>
      <c r="C231" s="120" t="s">
        <v>58</v>
      </c>
      <c r="D231" s="120"/>
      <c r="E231" s="120"/>
      <c r="F231" s="78">
        <f>F232</f>
        <v>180</v>
      </c>
      <c r="G231" s="78">
        <f>G232</f>
        <v>40</v>
      </c>
      <c r="H231" s="103">
        <f t="shared" si="5"/>
        <v>22.22222222222222</v>
      </c>
    </row>
    <row r="232" spans="1:8" s="14" customFormat="1" ht="15.75">
      <c r="A232" s="62" t="s">
        <v>15</v>
      </c>
      <c r="B232" s="30" t="s">
        <v>210</v>
      </c>
      <c r="C232" s="120" t="s">
        <v>58</v>
      </c>
      <c r="D232" s="120" t="s">
        <v>53</v>
      </c>
      <c r="E232" s="120" t="s">
        <v>76</v>
      </c>
      <c r="F232" s="78">
        <f>160+20</f>
        <v>180</v>
      </c>
      <c r="G232" s="78">
        <v>40</v>
      </c>
      <c r="H232" s="103">
        <f t="shared" si="5"/>
        <v>22.22222222222222</v>
      </c>
    </row>
    <row r="233" spans="1:8" s="14" customFormat="1" ht="15.75">
      <c r="A233" s="77" t="s">
        <v>72</v>
      </c>
      <c r="B233" s="30" t="s">
        <v>210</v>
      </c>
      <c r="C233" s="120" t="s">
        <v>58</v>
      </c>
      <c r="D233" s="120" t="s">
        <v>54</v>
      </c>
      <c r="E233" s="120" t="s">
        <v>74</v>
      </c>
      <c r="F233" s="78">
        <f>20-20</f>
        <v>0</v>
      </c>
      <c r="G233" s="121">
        <v>0</v>
      </c>
      <c r="H233" s="103" t="e">
        <f t="shared" si="5"/>
        <v>#DIV/0!</v>
      </c>
    </row>
    <row r="234" spans="1:8" s="14" customFormat="1" ht="15.75">
      <c r="A234" s="43"/>
      <c r="B234" s="46"/>
      <c r="C234" s="44"/>
      <c r="D234" s="44"/>
      <c r="E234" s="44"/>
      <c r="F234" s="42"/>
      <c r="G234" s="123"/>
      <c r="H234" s="124"/>
    </row>
    <row r="235" spans="1:6" s="14" customFormat="1" ht="42.75" customHeight="1">
      <c r="A235" s="43"/>
      <c r="B235" s="41"/>
      <c r="C235" s="46"/>
      <c r="D235" s="46"/>
      <c r="E235" s="46"/>
      <c r="F235" s="42"/>
    </row>
    <row r="236" spans="1:6" s="14" customFormat="1" ht="12.75">
      <c r="A236" s="43"/>
      <c r="B236" s="41"/>
      <c r="C236" s="46"/>
      <c r="D236" s="46"/>
      <c r="E236" s="46"/>
      <c r="F236" s="42"/>
    </row>
    <row r="237" spans="1:6" s="14" customFormat="1" ht="12.75">
      <c r="A237" s="43"/>
      <c r="B237" s="41"/>
      <c r="C237" s="46"/>
      <c r="D237" s="46"/>
      <c r="E237" s="46"/>
      <c r="F237" s="42"/>
    </row>
    <row r="238" spans="1:6" s="14" customFormat="1" ht="12.75">
      <c r="A238" s="43"/>
      <c r="B238" s="41"/>
      <c r="C238" s="46"/>
      <c r="D238" s="46"/>
      <c r="E238" s="46"/>
      <c r="F238" s="42"/>
    </row>
    <row r="239" spans="1:6" s="14" customFormat="1" ht="12.75">
      <c r="A239" s="43"/>
      <c r="B239" s="41"/>
      <c r="C239" s="46"/>
      <c r="D239" s="46"/>
      <c r="E239" s="46"/>
      <c r="F239" s="42"/>
    </row>
    <row r="240" spans="1:6" s="14" customFormat="1" ht="12.75">
      <c r="A240" s="43"/>
      <c r="B240" s="44"/>
      <c r="C240" s="44"/>
      <c r="D240" s="44"/>
      <c r="E240" s="44"/>
      <c r="F240" s="42"/>
    </row>
    <row r="241" spans="1:6" s="14" customFormat="1" ht="12.75">
      <c r="A241" s="43"/>
      <c r="B241" s="44"/>
      <c r="C241" s="44"/>
      <c r="D241" s="44"/>
      <c r="E241" s="44"/>
      <c r="F241" s="42"/>
    </row>
    <row r="242" spans="1:6" s="14" customFormat="1" ht="30.75" customHeight="1">
      <c r="A242" s="45"/>
      <c r="B242" s="46"/>
      <c r="C242" s="41"/>
      <c r="D242" s="41"/>
      <c r="E242" s="41"/>
      <c r="F242" s="42"/>
    </row>
    <row r="243" spans="1:6" s="14" customFormat="1" ht="12.75">
      <c r="A243" s="43"/>
      <c r="B243" s="46"/>
      <c r="C243" s="44"/>
      <c r="D243" s="44"/>
      <c r="E243" s="44"/>
      <c r="F243" s="42"/>
    </row>
    <row r="244" spans="1:6" s="14" customFormat="1" ht="12.75">
      <c r="A244" s="43"/>
      <c r="B244" s="46"/>
      <c r="C244" s="44"/>
      <c r="D244" s="44"/>
      <c r="E244" s="44"/>
      <c r="F244" s="42"/>
    </row>
    <row r="245" spans="1:6" s="14" customFormat="1" ht="12.75">
      <c r="A245" s="43"/>
      <c r="B245" s="46"/>
      <c r="C245" s="44"/>
      <c r="D245" s="44"/>
      <c r="E245" s="44"/>
      <c r="F245" s="42"/>
    </row>
    <row r="246" spans="1:6" s="14" customFormat="1" ht="12.75">
      <c r="A246" s="43"/>
      <c r="B246" s="46"/>
      <c r="C246" s="44"/>
      <c r="D246" s="44"/>
      <c r="E246" s="44"/>
      <c r="F246" s="42"/>
    </row>
    <row r="247" spans="1:6" s="14" customFormat="1" ht="12.75">
      <c r="A247" s="47"/>
      <c r="B247" s="46"/>
      <c r="C247" s="41"/>
      <c r="D247" s="41"/>
      <c r="E247" s="41"/>
      <c r="F247" s="42"/>
    </row>
    <row r="248" spans="1:6" s="14" customFormat="1" ht="12.75">
      <c r="A248" s="43"/>
      <c r="B248" s="46"/>
      <c r="C248" s="44"/>
      <c r="D248" s="44"/>
      <c r="E248" s="44"/>
      <c r="F248" s="42"/>
    </row>
    <row r="249" spans="1:6" s="14" customFormat="1" ht="12.75">
      <c r="A249" s="43"/>
      <c r="B249" s="46"/>
      <c r="C249" s="44"/>
      <c r="D249" s="44"/>
      <c r="E249" s="44"/>
      <c r="F249" s="42"/>
    </row>
    <row r="250" spans="1:6" s="14" customFormat="1" ht="12.75">
      <c r="A250" s="43"/>
      <c r="B250" s="46"/>
      <c r="C250" s="44"/>
      <c r="D250" s="44"/>
      <c r="E250" s="44"/>
      <c r="F250" s="42"/>
    </row>
    <row r="251" spans="1:6" s="14" customFormat="1" ht="12.75">
      <c r="A251" s="43"/>
      <c r="B251" s="46"/>
      <c r="C251" s="44"/>
      <c r="D251" s="44"/>
      <c r="E251" s="44"/>
      <c r="F251" s="42"/>
    </row>
    <row r="252" spans="1:6" s="14" customFormat="1" ht="12.75">
      <c r="A252" s="43"/>
      <c r="B252" s="46"/>
      <c r="C252" s="44"/>
      <c r="D252" s="44"/>
      <c r="E252" s="44"/>
      <c r="F252" s="42"/>
    </row>
    <row r="253" spans="1:6" s="14" customFormat="1" ht="12.75">
      <c r="A253" s="43"/>
      <c r="B253" s="46"/>
      <c r="C253" s="44"/>
      <c r="D253" s="44"/>
      <c r="E253" s="44"/>
      <c r="F253" s="42"/>
    </row>
    <row r="254" spans="1:6" s="14" customFormat="1" ht="12.75">
      <c r="A254" s="43"/>
      <c r="B254" s="46"/>
      <c r="C254" s="44"/>
      <c r="D254" s="44"/>
      <c r="E254" s="44"/>
      <c r="F254" s="42"/>
    </row>
    <row r="255" spans="1:6" s="14" customFormat="1" ht="12.75">
      <c r="A255" s="43"/>
      <c r="B255" s="46"/>
      <c r="C255" s="44"/>
      <c r="D255" s="44"/>
      <c r="E255" s="44"/>
      <c r="F255" s="42"/>
    </row>
    <row r="256" spans="1:6" s="14" customFormat="1" ht="12.75">
      <c r="A256" s="43"/>
      <c r="B256" s="46"/>
      <c r="C256" s="44"/>
      <c r="D256" s="44"/>
      <c r="E256" s="44"/>
      <c r="F256" s="42"/>
    </row>
    <row r="257" spans="1:6" s="14" customFormat="1" ht="12.75">
      <c r="A257" s="43"/>
      <c r="B257" s="46"/>
      <c r="C257" s="44"/>
      <c r="D257" s="44"/>
      <c r="E257" s="44"/>
      <c r="F257" s="42"/>
    </row>
    <row r="258" spans="1:6" s="14" customFormat="1" ht="12.75">
      <c r="A258" s="43"/>
      <c r="B258" s="46"/>
      <c r="C258" s="44"/>
      <c r="D258" s="44"/>
      <c r="E258" s="44"/>
      <c r="F258" s="42"/>
    </row>
    <row r="259" spans="1:6" s="14" customFormat="1" ht="12.75">
      <c r="A259" s="43"/>
      <c r="B259" s="46"/>
      <c r="C259" s="44"/>
      <c r="D259" s="44"/>
      <c r="E259" s="44"/>
      <c r="F259" s="42"/>
    </row>
    <row r="260" spans="1:6" s="14" customFormat="1" ht="18.75" customHeight="1">
      <c r="A260" s="43"/>
      <c r="B260" s="46"/>
      <c r="C260" s="44"/>
      <c r="D260" s="44"/>
      <c r="E260" s="44"/>
      <c r="F260" s="42"/>
    </row>
    <row r="261" spans="1:6" s="14" customFormat="1" ht="12.75">
      <c r="A261" s="43"/>
      <c r="B261" s="46"/>
      <c r="C261" s="44"/>
      <c r="D261" s="44"/>
      <c r="E261" s="44"/>
      <c r="F261" s="42"/>
    </row>
    <row r="262" spans="1:6" s="14" customFormat="1" ht="17.25" customHeight="1">
      <c r="A262" s="43"/>
      <c r="B262" s="46"/>
      <c r="C262" s="44"/>
      <c r="D262" s="44"/>
      <c r="E262" s="44"/>
      <c r="F262" s="42"/>
    </row>
    <row r="263" spans="1:6" s="14" customFormat="1" ht="30.75" customHeight="1">
      <c r="A263" s="43"/>
      <c r="B263" s="46"/>
      <c r="C263" s="44"/>
      <c r="D263" s="44"/>
      <c r="E263" s="44"/>
      <c r="F263" s="42"/>
    </row>
    <row r="264" spans="1:6" s="14" customFormat="1" ht="28.5" customHeight="1">
      <c r="A264" s="43"/>
      <c r="B264" s="46"/>
      <c r="C264" s="44"/>
      <c r="D264" s="44"/>
      <c r="E264" s="44"/>
      <c r="F264" s="42"/>
    </row>
    <row r="265" spans="1:6" s="14" customFormat="1" ht="20.25" customHeight="1">
      <c r="A265" s="43"/>
      <c r="B265" s="46"/>
      <c r="C265" s="44"/>
      <c r="D265" s="44"/>
      <c r="E265" s="44"/>
      <c r="F265" s="42"/>
    </row>
    <row r="266" spans="1:6" s="14" customFormat="1" ht="20.25" customHeight="1">
      <c r="A266" s="43"/>
      <c r="B266" s="46"/>
      <c r="C266" s="44"/>
      <c r="D266" s="44"/>
      <c r="E266" s="44"/>
      <c r="F266" s="42"/>
    </row>
    <row r="267" spans="1:6" s="14" customFormat="1" ht="20.25" customHeight="1">
      <c r="A267" s="43"/>
      <c r="B267" s="46"/>
      <c r="C267" s="44"/>
      <c r="D267" s="44"/>
      <c r="E267" s="44"/>
      <c r="F267" s="42"/>
    </row>
    <row r="268" spans="1:6" s="14" customFormat="1" ht="20.25" customHeight="1">
      <c r="A268" s="43"/>
      <c r="B268" s="46"/>
      <c r="C268" s="44"/>
      <c r="D268" s="44"/>
      <c r="E268" s="44"/>
      <c r="F268" s="42"/>
    </row>
    <row r="269" spans="1:6" s="14" customFormat="1" ht="20.25" customHeight="1">
      <c r="A269" s="43"/>
      <c r="B269" s="46"/>
      <c r="C269" s="44"/>
      <c r="D269" s="44"/>
      <c r="E269" s="44"/>
      <c r="F269" s="42"/>
    </row>
    <row r="270" spans="1:6" s="14" customFormat="1" ht="27" customHeight="1">
      <c r="A270" s="43"/>
      <c r="B270" s="46"/>
      <c r="C270" s="44"/>
      <c r="D270" s="44"/>
      <c r="E270" s="44"/>
      <c r="F270" s="42"/>
    </row>
    <row r="271" spans="1:6" s="14" customFormat="1" ht="19.5" customHeight="1">
      <c r="A271" s="43"/>
      <c r="B271" s="46"/>
      <c r="C271" s="44"/>
      <c r="D271" s="44"/>
      <c r="E271" s="44"/>
      <c r="F271" s="42"/>
    </row>
    <row r="272" spans="1:6" s="14" customFormat="1" ht="20.25" customHeight="1">
      <c r="A272" s="43"/>
      <c r="B272" s="46"/>
      <c r="C272" s="44"/>
      <c r="D272" s="44"/>
      <c r="E272" s="44"/>
      <c r="F272" s="42"/>
    </row>
    <row r="273" spans="1:6" s="14" customFormat="1" ht="20.25" customHeight="1">
      <c r="A273" s="43"/>
      <c r="B273" s="46"/>
      <c r="C273" s="44"/>
      <c r="D273" s="44"/>
      <c r="E273" s="44"/>
      <c r="F273" s="42"/>
    </row>
    <row r="274" spans="1:6" s="14" customFormat="1" ht="20.25" customHeight="1">
      <c r="A274" s="43"/>
      <c r="B274" s="46"/>
      <c r="C274" s="44"/>
      <c r="D274" s="44"/>
      <c r="E274" s="44"/>
      <c r="F274" s="42"/>
    </row>
    <row r="275" spans="1:6" s="14" customFormat="1" ht="20.25" customHeight="1">
      <c r="A275" s="43"/>
      <c r="B275" s="46"/>
      <c r="C275" s="44"/>
      <c r="D275" s="44"/>
      <c r="E275" s="44"/>
      <c r="F275" s="42"/>
    </row>
    <row r="276" spans="1:6" s="14" customFormat="1" ht="27.75" customHeight="1">
      <c r="A276" s="43"/>
      <c r="B276" s="46"/>
      <c r="C276" s="44"/>
      <c r="D276" s="44"/>
      <c r="E276" s="44"/>
      <c r="F276" s="42"/>
    </row>
    <row r="277" spans="1:6" s="14" customFormat="1" ht="18" customHeight="1">
      <c r="A277" s="43"/>
      <c r="B277" s="46"/>
      <c r="C277" s="44"/>
      <c r="D277" s="44"/>
      <c r="E277" s="44"/>
      <c r="F277" s="42"/>
    </row>
    <row r="278" spans="1:6" s="14" customFormat="1" ht="16.5" customHeight="1">
      <c r="A278" s="43"/>
      <c r="B278" s="46"/>
      <c r="C278" s="44"/>
      <c r="D278" s="44"/>
      <c r="E278" s="44"/>
      <c r="F278" s="42"/>
    </row>
    <row r="279" spans="1:6" s="14" customFormat="1" ht="15.75" customHeight="1">
      <c r="A279" s="43"/>
      <c r="B279" s="46"/>
      <c r="C279" s="44"/>
      <c r="D279" s="44"/>
      <c r="E279" s="44"/>
      <c r="F279" s="42"/>
    </row>
    <row r="280" spans="1:6" s="14" customFormat="1" ht="47.25" customHeight="1">
      <c r="A280" s="43"/>
      <c r="B280" s="44"/>
      <c r="C280" s="44"/>
      <c r="D280" s="44"/>
      <c r="E280" s="44"/>
      <c r="F280" s="42"/>
    </row>
    <row r="281" spans="1:6" s="14" customFormat="1" ht="32.25" customHeight="1">
      <c r="A281" s="48"/>
      <c r="B281" s="41"/>
      <c r="C281" s="46"/>
      <c r="D281" s="46"/>
      <c r="E281" s="46"/>
      <c r="F281" s="42"/>
    </row>
    <row r="282" spans="1:6" s="14" customFormat="1" ht="12.75">
      <c r="A282" s="43"/>
      <c r="B282" s="41"/>
      <c r="C282" s="46"/>
      <c r="D282" s="46"/>
      <c r="E282" s="46"/>
      <c r="F282" s="42"/>
    </row>
    <row r="283" spans="1:6" s="14" customFormat="1" ht="12.75">
      <c r="A283" s="43"/>
      <c r="B283" s="41"/>
      <c r="C283" s="46"/>
      <c r="D283" s="46"/>
      <c r="E283" s="46"/>
      <c r="F283" s="42"/>
    </row>
    <row r="284" spans="1:6" s="14" customFormat="1" ht="12.75">
      <c r="A284" s="48"/>
      <c r="B284" s="41"/>
      <c r="C284" s="46"/>
      <c r="D284" s="46"/>
      <c r="E284" s="46"/>
      <c r="F284" s="42"/>
    </row>
    <row r="285" spans="1:6" s="14" customFormat="1" ht="12.75">
      <c r="A285" s="43"/>
      <c r="B285" s="41"/>
      <c r="C285" s="46"/>
      <c r="D285" s="46"/>
      <c r="E285" s="46"/>
      <c r="F285" s="42"/>
    </row>
    <row r="286" spans="1:6" s="14" customFormat="1" ht="12.75">
      <c r="A286" s="43"/>
      <c r="B286" s="41"/>
      <c r="C286" s="46"/>
      <c r="D286" s="46"/>
      <c r="E286" s="46"/>
      <c r="F286" s="42"/>
    </row>
    <row r="287" spans="1:6" s="14" customFormat="1" ht="30" customHeight="1">
      <c r="A287" s="48"/>
      <c r="B287" s="41"/>
      <c r="C287" s="46"/>
      <c r="D287" s="46"/>
      <c r="E287" s="46"/>
      <c r="F287" s="42"/>
    </row>
    <row r="288" spans="1:6" s="14" customFormat="1" ht="12.75">
      <c r="A288" s="43"/>
      <c r="B288" s="41"/>
      <c r="C288" s="46"/>
      <c r="D288" s="46"/>
      <c r="E288" s="46"/>
      <c r="F288" s="42"/>
    </row>
    <row r="289" spans="1:6" s="14" customFormat="1" ht="15.75" customHeight="1">
      <c r="A289" s="43"/>
      <c r="B289" s="41"/>
      <c r="C289" s="46"/>
      <c r="D289" s="46"/>
      <c r="E289" s="46"/>
      <c r="F289" s="42"/>
    </row>
    <row r="290" spans="1:6" ht="12.75">
      <c r="A290" s="19"/>
      <c r="B290" s="13"/>
      <c r="C290" s="13"/>
      <c r="D290" s="13"/>
      <c r="E290" s="13"/>
      <c r="F290" s="13"/>
    </row>
    <row r="291" spans="1:6" s="14" customFormat="1" ht="12.75">
      <c r="A291" s="20"/>
      <c r="B291" s="17"/>
      <c r="C291" s="17"/>
      <c r="D291" s="17"/>
      <c r="E291" s="17"/>
      <c r="F291" s="17"/>
    </row>
    <row r="292" spans="1:6" ht="12.75">
      <c r="A292" s="21"/>
      <c r="B292" s="13"/>
      <c r="C292" s="13"/>
      <c r="D292" s="13"/>
      <c r="E292" s="13"/>
      <c r="F292" s="13"/>
    </row>
    <row r="293" spans="1:6" ht="12.75">
      <c r="A293" s="21"/>
      <c r="B293" s="13"/>
      <c r="C293" s="13"/>
      <c r="D293" s="13"/>
      <c r="E293" s="13"/>
      <c r="F293" s="13"/>
    </row>
    <row r="294" spans="1:6" ht="15">
      <c r="A294" s="22"/>
      <c r="B294" s="23"/>
      <c r="C294" s="23"/>
      <c r="D294" s="23"/>
      <c r="E294" s="23"/>
      <c r="F294" s="23"/>
    </row>
    <row r="295" spans="1:6" ht="12.75">
      <c r="A295" s="21"/>
      <c r="B295" s="13"/>
      <c r="C295" s="13"/>
      <c r="D295" s="13"/>
      <c r="E295" s="13"/>
      <c r="F295" s="13"/>
    </row>
    <row r="296" spans="1:6" ht="12.75">
      <c r="A296" s="21"/>
      <c r="B296" s="13"/>
      <c r="C296" s="13"/>
      <c r="D296" s="13"/>
      <c r="E296" s="13"/>
      <c r="F296" s="13"/>
    </row>
    <row r="297" spans="1:6" ht="12.75">
      <c r="A297" s="21"/>
      <c r="B297" s="13"/>
      <c r="C297" s="13"/>
      <c r="D297" s="13"/>
      <c r="E297" s="13"/>
      <c r="F297" s="13"/>
    </row>
    <row r="298" spans="1:6" s="16" customFormat="1" ht="13.5" customHeight="1">
      <c r="A298" s="24"/>
      <c r="B298" s="25"/>
      <c r="C298" s="25"/>
      <c r="D298" s="25"/>
      <c r="E298" s="25"/>
      <c r="F298" s="25"/>
    </row>
    <row r="299" spans="1:6" ht="12.75">
      <c r="A299" s="21"/>
      <c r="B299" s="26"/>
      <c r="C299" s="26"/>
      <c r="D299" s="26"/>
      <c r="E299" s="26"/>
      <c r="F299" s="26"/>
    </row>
    <row r="300" spans="1:6" ht="12.75">
      <c r="A300" s="27"/>
      <c r="B300" s="26"/>
      <c r="C300" s="26"/>
      <c r="D300" s="26"/>
      <c r="E300" s="26"/>
      <c r="F300" s="26"/>
    </row>
    <row r="301" spans="1:6" ht="12.75">
      <c r="A301" s="27"/>
      <c r="B301" s="26"/>
      <c r="C301" s="26"/>
      <c r="D301" s="26"/>
      <c r="E301" s="26"/>
      <c r="F301" s="26"/>
    </row>
    <row r="302" spans="1:6" ht="12.75">
      <c r="A302" s="27"/>
      <c r="B302" s="26"/>
      <c r="C302" s="26"/>
      <c r="D302" s="26"/>
      <c r="E302" s="26"/>
      <c r="F302" s="26"/>
    </row>
    <row r="303" spans="1:6" ht="12.75">
      <c r="A303" s="27"/>
      <c r="B303" s="26"/>
      <c r="C303" s="26"/>
      <c r="D303" s="26"/>
      <c r="E303" s="26"/>
      <c r="F303" s="26"/>
    </row>
    <row r="304" spans="1:6" ht="12.75">
      <c r="A304" s="27"/>
      <c r="B304" s="26"/>
      <c r="C304" s="26"/>
      <c r="D304" s="26"/>
      <c r="E304" s="26"/>
      <c r="F304" s="26"/>
    </row>
    <row r="305" spans="1:211" ht="12.75">
      <c r="A305" s="20"/>
      <c r="B305" s="17"/>
      <c r="C305" s="17"/>
      <c r="D305" s="17"/>
      <c r="E305" s="17"/>
      <c r="F305" s="17"/>
      <c r="DI305" s="28"/>
      <c r="DJ305" s="28"/>
      <c r="DK305" s="28"/>
      <c r="DL305" s="28"/>
      <c r="DM305" s="28"/>
      <c r="DN305" s="28"/>
      <c r="DO305" s="28"/>
      <c r="DP305" s="28"/>
      <c r="DQ305" s="28"/>
      <c r="DR305" s="28"/>
      <c r="DS305" s="28"/>
      <c r="DT305" s="28"/>
      <c r="DU305" s="28"/>
      <c r="DV305" s="28"/>
      <c r="DW305" s="28"/>
      <c r="DX305" s="28"/>
      <c r="DY305" s="28"/>
      <c r="DZ305" s="28"/>
      <c r="EA305" s="28"/>
      <c r="EB305" s="28"/>
      <c r="EC305" s="28"/>
      <c r="ED305" s="28"/>
      <c r="EE305" s="28"/>
      <c r="EF305" s="28"/>
      <c r="EG305" s="28"/>
      <c r="EH305" s="28"/>
      <c r="EI305" s="28"/>
      <c r="EJ305" s="28"/>
      <c r="EK305" s="28"/>
      <c r="EL305" s="28"/>
      <c r="EM305" s="28"/>
      <c r="EN305" s="28"/>
      <c r="EO305" s="28"/>
      <c r="EP305" s="28"/>
      <c r="EQ305" s="28"/>
      <c r="ER305" s="28"/>
      <c r="ES305" s="28"/>
      <c r="ET305" s="28"/>
      <c r="EU305" s="28"/>
      <c r="EV305" s="28"/>
      <c r="EW305" s="28"/>
      <c r="EX305" s="28"/>
      <c r="EY305" s="28"/>
      <c r="EZ305" s="28"/>
      <c r="FA305" s="28"/>
      <c r="FB305" s="28"/>
      <c r="FC305" s="28"/>
      <c r="FD305" s="28"/>
      <c r="FE305" s="28"/>
      <c r="FF305" s="28"/>
      <c r="FG305" s="28"/>
      <c r="FH305" s="28"/>
      <c r="FI305" s="28"/>
      <c r="FJ305" s="28"/>
      <c r="FK305" s="28"/>
      <c r="FL305" s="28"/>
      <c r="FM305" s="28"/>
      <c r="FN305" s="28"/>
      <c r="FO305" s="28"/>
      <c r="FP305" s="28"/>
      <c r="FQ305" s="28"/>
      <c r="FR305" s="28"/>
      <c r="FS305" s="28"/>
      <c r="FT305" s="28"/>
      <c r="FU305" s="28"/>
      <c r="FV305" s="28"/>
      <c r="FW305" s="28"/>
      <c r="FX305" s="28"/>
      <c r="FY305" s="28"/>
      <c r="FZ305" s="28"/>
      <c r="GA305" s="28"/>
      <c r="GB305" s="28"/>
      <c r="GC305" s="28"/>
      <c r="GD305" s="28"/>
      <c r="GE305" s="28"/>
      <c r="GF305" s="28"/>
      <c r="GG305" s="28"/>
      <c r="GH305" s="28"/>
      <c r="GI305" s="28"/>
      <c r="GJ305" s="28"/>
      <c r="GK305" s="28"/>
      <c r="GL305" s="28"/>
      <c r="GM305" s="28"/>
      <c r="GN305" s="28"/>
      <c r="GO305" s="28"/>
      <c r="GP305" s="28"/>
      <c r="GQ305" s="28"/>
      <c r="GR305" s="28"/>
      <c r="GS305" s="28"/>
      <c r="GT305" s="28"/>
      <c r="GU305" s="28"/>
      <c r="GV305" s="28"/>
      <c r="GW305" s="28"/>
      <c r="GX305" s="28"/>
      <c r="GY305" s="28"/>
      <c r="GZ305" s="28"/>
      <c r="HA305" s="28"/>
      <c r="HB305" s="28"/>
      <c r="HC305" s="28"/>
    </row>
    <row r="306" spans="1:211" ht="12.75">
      <c r="A306" s="20"/>
      <c r="B306" s="17"/>
      <c r="C306" s="17"/>
      <c r="D306" s="17"/>
      <c r="E306" s="17"/>
      <c r="F306" s="17"/>
      <c r="DI306" s="28"/>
      <c r="DJ306" s="28"/>
      <c r="DK306" s="28"/>
      <c r="DL306" s="28"/>
      <c r="DM306" s="28"/>
      <c r="DN306" s="28"/>
      <c r="DO306" s="28"/>
      <c r="DP306" s="28"/>
      <c r="DQ306" s="28"/>
      <c r="DR306" s="28"/>
      <c r="DS306" s="28"/>
      <c r="DT306" s="28"/>
      <c r="DU306" s="28"/>
      <c r="DV306" s="28"/>
      <c r="DW306" s="28"/>
      <c r="DX306" s="28"/>
      <c r="DY306" s="28"/>
      <c r="DZ306" s="28"/>
      <c r="EA306" s="28"/>
      <c r="EB306" s="28"/>
      <c r="EC306" s="28"/>
      <c r="ED306" s="28"/>
      <c r="EE306" s="28"/>
      <c r="EF306" s="28"/>
      <c r="EG306" s="28"/>
      <c r="EH306" s="28"/>
      <c r="EI306" s="28"/>
      <c r="EJ306" s="28"/>
      <c r="EK306" s="28"/>
      <c r="EL306" s="28"/>
      <c r="EM306" s="28"/>
      <c r="EN306" s="28"/>
      <c r="EO306" s="28"/>
      <c r="EP306" s="28"/>
      <c r="EQ306" s="28"/>
      <c r="ER306" s="28"/>
      <c r="ES306" s="28"/>
      <c r="ET306" s="28"/>
      <c r="EU306" s="28"/>
      <c r="EV306" s="28"/>
      <c r="EW306" s="28"/>
      <c r="EX306" s="28"/>
      <c r="EY306" s="28"/>
      <c r="EZ306" s="28"/>
      <c r="FA306" s="28"/>
      <c r="FB306" s="28"/>
      <c r="FC306" s="28"/>
      <c r="FD306" s="28"/>
      <c r="FE306" s="28"/>
      <c r="FF306" s="28"/>
      <c r="FG306" s="28"/>
      <c r="FH306" s="28"/>
      <c r="FI306" s="28"/>
      <c r="FJ306" s="28"/>
      <c r="FK306" s="28"/>
      <c r="FL306" s="28"/>
      <c r="FM306" s="28"/>
      <c r="FN306" s="28"/>
      <c r="FO306" s="28"/>
      <c r="FP306" s="28"/>
      <c r="FQ306" s="28"/>
      <c r="FR306" s="28"/>
      <c r="FS306" s="28"/>
      <c r="FT306" s="28"/>
      <c r="FU306" s="28"/>
      <c r="FV306" s="28"/>
      <c r="FW306" s="28"/>
      <c r="FX306" s="28"/>
      <c r="FY306" s="28"/>
      <c r="FZ306" s="28"/>
      <c r="GA306" s="28"/>
      <c r="GB306" s="28"/>
      <c r="GC306" s="28"/>
      <c r="GD306" s="28"/>
      <c r="GE306" s="28"/>
      <c r="GF306" s="28"/>
      <c r="GG306" s="28"/>
      <c r="GH306" s="28"/>
      <c r="GI306" s="28"/>
      <c r="GJ306" s="28"/>
      <c r="GK306" s="28"/>
      <c r="GL306" s="28"/>
      <c r="GM306" s="28"/>
      <c r="GN306" s="28"/>
      <c r="GO306" s="28"/>
      <c r="GP306" s="28"/>
      <c r="GQ306" s="28"/>
      <c r="GR306" s="28"/>
      <c r="GS306" s="28"/>
      <c r="GT306" s="28"/>
      <c r="GU306" s="28"/>
      <c r="GV306" s="28"/>
      <c r="GW306" s="28"/>
      <c r="GX306" s="28"/>
      <c r="GY306" s="28"/>
      <c r="GZ306" s="28"/>
      <c r="HA306" s="28"/>
      <c r="HB306" s="28"/>
      <c r="HC306" s="28"/>
    </row>
    <row r="307" spans="1:211" ht="12.75">
      <c r="A307" s="19"/>
      <c r="B307" s="13"/>
      <c r="C307" s="13"/>
      <c r="D307" s="13"/>
      <c r="E307" s="13"/>
      <c r="F307" s="13"/>
      <c r="DI307" s="28"/>
      <c r="DJ307" s="28"/>
      <c r="DK307" s="28"/>
      <c r="DL307" s="28"/>
      <c r="DM307" s="28"/>
      <c r="DN307" s="28"/>
      <c r="DO307" s="28"/>
      <c r="DP307" s="28"/>
      <c r="DQ307" s="28"/>
      <c r="DR307" s="28"/>
      <c r="DS307" s="28"/>
      <c r="DT307" s="28"/>
      <c r="DU307" s="28"/>
      <c r="DV307" s="28"/>
      <c r="DW307" s="28"/>
      <c r="DX307" s="28"/>
      <c r="DY307" s="28"/>
      <c r="DZ307" s="28"/>
      <c r="EA307" s="28"/>
      <c r="EB307" s="28"/>
      <c r="EC307" s="28"/>
      <c r="ED307" s="28"/>
      <c r="EE307" s="28"/>
      <c r="EF307" s="28"/>
      <c r="EG307" s="28"/>
      <c r="EH307" s="28"/>
      <c r="EI307" s="28"/>
      <c r="EJ307" s="28"/>
      <c r="EK307" s="28"/>
      <c r="EL307" s="28"/>
      <c r="EM307" s="28"/>
      <c r="EN307" s="28"/>
      <c r="EO307" s="28"/>
      <c r="EP307" s="28"/>
      <c r="EQ307" s="28"/>
      <c r="ER307" s="28"/>
      <c r="ES307" s="28"/>
      <c r="ET307" s="28"/>
      <c r="EU307" s="28"/>
      <c r="EV307" s="28"/>
      <c r="EW307" s="28"/>
      <c r="EX307" s="28"/>
      <c r="EY307" s="28"/>
      <c r="EZ307" s="28"/>
      <c r="FA307" s="28"/>
      <c r="FB307" s="28"/>
      <c r="FC307" s="28"/>
      <c r="FD307" s="28"/>
      <c r="FE307" s="28"/>
      <c r="FF307" s="28"/>
      <c r="FG307" s="28"/>
      <c r="FH307" s="28"/>
      <c r="FI307" s="28"/>
      <c r="FJ307" s="28"/>
      <c r="FK307" s="28"/>
      <c r="FL307" s="28"/>
      <c r="FM307" s="28"/>
      <c r="FN307" s="28"/>
      <c r="FO307" s="28"/>
      <c r="FP307" s="28"/>
      <c r="FQ307" s="28"/>
      <c r="FR307" s="28"/>
      <c r="FS307" s="28"/>
      <c r="FT307" s="28"/>
      <c r="FU307" s="28"/>
      <c r="FV307" s="28"/>
      <c r="FW307" s="28"/>
      <c r="FX307" s="28"/>
      <c r="FY307" s="28"/>
      <c r="FZ307" s="28"/>
      <c r="GA307" s="28"/>
      <c r="GB307" s="28"/>
      <c r="GC307" s="28"/>
      <c r="GD307" s="28"/>
      <c r="GE307" s="28"/>
      <c r="GF307" s="28"/>
      <c r="GG307" s="28"/>
      <c r="GH307" s="28"/>
      <c r="GI307" s="28"/>
      <c r="GJ307" s="28"/>
      <c r="GK307" s="28"/>
      <c r="GL307" s="28"/>
      <c r="GM307" s="28"/>
      <c r="GN307" s="28"/>
      <c r="GO307" s="28"/>
      <c r="GP307" s="28"/>
      <c r="GQ307" s="28"/>
      <c r="GR307" s="28"/>
      <c r="GS307" s="28"/>
      <c r="GT307" s="28"/>
      <c r="GU307" s="28"/>
      <c r="GV307" s="28"/>
      <c r="GW307" s="28"/>
      <c r="GX307" s="28"/>
      <c r="GY307" s="28"/>
      <c r="GZ307" s="28"/>
      <c r="HA307" s="28"/>
      <c r="HB307" s="28"/>
      <c r="HC307" s="28"/>
    </row>
    <row r="308" spans="1:211" ht="12.75">
      <c r="A308" s="21"/>
      <c r="B308" s="13"/>
      <c r="C308" s="13"/>
      <c r="D308" s="13"/>
      <c r="E308" s="13"/>
      <c r="F308" s="13"/>
      <c r="DI308" s="28"/>
      <c r="DJ308" s="28"/>
      <c r="DK308" s="28"/>
      <c r="DL308" s="28"/>
      <c r="DM308" s="28"/>
      <c r="DN308" s="28"/>
      <c r="DO308" s="28"/>
      <c r="DP308" s="28"/>
      <c r="DQ308" s="28"/>
      <c r="DR308" s="28"/>
      <c r="DS308" s="28"/>
      <c r="DT308" s="28"/>
      <c r="DU308" s="28"/>
      <c r="DV308" s="28"/>
      <c r="DW308" s="28"/>
      <c r="DX308" s="28"/>
      <c r="DY308" s="28"/>
      <c r="DZ308" s="28"/>
      <c r="EA308" s="28"/>
      <c r="EB308" s="28"/>
      <c r="EC308" s="28"/>
      <c r="ED308" s="28"/>
      <c r="EE308" s="28"/>
      <c r="EF308" s="28"/>
      <c r="EG308" s="28"/>
      <c r="EH308" s="28"/>
      <c r="EI308" s="28"/>
      <c r="EJ308" s="28"/>
      <c r="EK308" s="28"/>
      <c r="EL308" s="28"/>
      <c r="EM308" s="28"/>
      <c r="EN308" s="28"/>
      <c r="EO308" s="28"/>
      <c r="EP308" s="28"/>
      <c r="EQ308" s="28"/>
      <c r="ER308" s="28"/>
      <c r="ES308" s="28"/>
      <c r="ET308" s="28"/>
      <c r="EU308" s="28"/>
      <c r="EV308" s="28"/>
      <c r="EW308" s="28"/>
      <c r="EX308" s="28"/>
      <c r="EY308" s="28"/>
      <c r="EZ308" s="28"/>
      <c r="FA308" s="28"/>
      <c r="FB308" s="28"/>
      <c r="FC308" s="28"/>
      <c r="FD308" s="28"/>
      <c r="FE308" s="28"/>
      <c r="FF308" s="28"/>
      <c r="FG308" s="28"/>
      <c r="FH308" s="28"/>
      <c r="FI308" s="28"/>
      <c r="FJ308" s="28"/>
      <c r="FK308" s="28"/>
      <c r="FL308" s="28"/>
      <c r="FM308" s="28"/>
      <c r="FN308" s="28"/>
      <c r="FO308" s="28"/>
      <c r="FP308" s="28"/>
      <c r="FQ308" s="28"/>
      <c r="FR308" s="28"/>
      <c r="FS308" s="28"/>
      <c r="FT308" s="28"/>
      <c r="FU308" s="28"/>
      <c r="FV308" s="28"/>
      <c r="FW308" s="28"/>
      <c r="FX308" s="28"/>
      <c r="FY308" s="28"/>
      <c r="FZ308" s="28"/>
      <c r="GA308" s="28"/>
      <c r="GB308" s="28"/>
      <c r="GC308" s="28"/>
      <c r="GD308" s="28"/>
      <c r="GE308" s="28"/>
      <c r="GF308" s="28"/>
      <c r="GG308" s="28"/>
      <c r="GH308" s="28"/>
      <c r="GI308" s="28"/>
      <c r="GJ308" s="28"/>
      <c r="GK308" s="28"/>
      <c r="GL308" s="28"/>
      <c r="GM308" s="28"/>
      <c r="GN308" s="28"/>
      <c r="GO308" s="28"/>
      <c r="GP308" s="28"/>
      <c r="GQ308" s="28"/>
      <c r="GR308" s="28"/>
      <c r="GS308" s="28"/>
      <c r="GT308" s="28"/>
      <c r="GU308" s="28"/>
      <c r="GV308" s="28"/>
      <c r="GW308" s="28"/>
      <c r="GX308" s="28"/>
      <c r="GY308" s="28"/>
      <c r="GZ308" s="28"/>
      <c r="HA308" s="28"/>
      <c r="HB308" s="28"/>
      <c r="HC308" s="28"/>
    </row>
    <row r="309" spans="1:211" ht="12.75">
      <c r="A309" s="19"/>
      <c r="B309" s="13"/>
      <c r="C309" s="13"/>
      <c r="D309" s="13"/>
      <c r="E309" s="13"/>
      <c r="F309" s="13"/>
      <c r="DI309" s="28"/>
      <c r="DJ309" s="28"/>
      <c r="DK309" s="28"/>
      <c r="DL309" s="28"/>
      <c r="DM309" s="28"/>
      <c r="DN309" s="28"/>
      <c r="DO309" s="28"/>
      <c r="DP309" s="28"/>
      <c r="DQ309" s="28"/>
      <c r="DR309" s="28"/>
      <c r="DS309" s="28"/>
      <c r="DT309" s="28"/>
      <c r="DU309" s="28"/>
      <c r="DV309" s="28"/>
      <c r="DW309" s="28"/>
      <c r="DX309" s="28"/>
      <c r="DY309" s="28"/>
      <c r="DZ309" s="28"/>
      <c r="EA309" s="28"/>
      <c r="EB309" s="28"/>
      <c r="EC309" s="28"/>
      <c r="ED309" s="28"/>
      <c r="EE309" s="28"/>
      <c r="EF309" s="28"/>
      <c r="EG309" s="28"/>
      <c r="EH309" s="28"/>
      <c r="EI309" s="28"/>
      <c r="EJ309" s="28"/>
      <c r="EK309" s="28"/>
      <c r="EL309" s="28"/>
      <c r="EM309" s="28"/>
      <c r="EN309" s="28"/>
      <c r="EO309" s="28"/>
      <c r="EP309" s="28"/>
      <c r="EQ309" s="28"/>
      <c r="ER309" s="28"/>
      <c r="ES309" s="28"/>
      <c r="ET309" s="28"/>
      <c r="EU309" s="28"/>
      <c r="EV309" s="28"/>
      <c r="EW309" s="28"/>
      <c r="EX309" s="28"/>
      <c r="EY309" s="28"/>
      <c r="EZ309" s="28"/>
      <c r="FA309" s="28"/>
      <c r="FB309" s="28"/>
      <c r="FC309" s="28"/>
      <c r="FD309" s="28"/>
      <c r="FE309" s="28"/>
      <c r="FF309" s="28"/>
      <c r="FG309" s="28"/>
      <c r="FH309" s="28"/>
      <c r="FI309" s="28"/>
      <c r="FJ309" s="28"/>
      <c r="FK309" s="28"/>
      <c r="FL309" s="28"/>
      <c r="FM309" s="28"/>
      <c r="FN309" s="28"/>
      <c r="FO309" s="28"/>
      <c r="FP309" s="28"/>
      <c r="FQ309" s="28"/>
      <c r="FR309" s="28"/>
      <c r="FS309" s="28"/>
      <c r="FT309" s="28"/>
      <c r="FU309" s="28"/>
      <c r="FV309" s="28"/>
      <c r="FW309" s="28"/>
      <c r="FX309" s="28"/>
      <c r="FY309" s="28"/>
      <c r="FZ309" s="28"/>
      <c r="GA309" s="28"/>
      <c r="GB309" s="28"/>
      <c r="GC309" s="28"/>
      <c r="GD309" s="28"/>
      <c r="GE309" s="28"/>
      <c r="GF309" s="28"/>
      <c r="GG309" s="28"/>
      <c r="GH309" s="28"/>
      <c r="GI309" s="28"/>
      <c r="GJ309" s="28"/>
      <c r="GK309" s="28"/>
      <c r="GL309" s="28"/>
      <c r="GM309" s="28"/>
      <c r="GN309" s="28"/>
      <c r="GO309" s="28"/>
      <c r="GP309" s="28"/>
      <c r="GQ309" s="28"/>
      <c r="GR309" s="28"/>
      <c r="GS309" s="28"/>
      <c r="GT309" s="28"/>
      <c r="GU309" s="28"/>
      <c r="GV309" s="28"/>
      <c r="GW309" s="28"/>
      <c r="GX309" s="28"/>
      <c r="GY309" s="28"/>
      <c r="GZ309" s="28"/>
      <c r="HA309" s="28"/>
      <c r="HB309" s="28"/>
      <c r="HC309" s="28"/>
    </row>
    <row r="310" spans="1:211" ht="12.75">
      <c r="A310" s="21"/>
      <c r="B310" s="13"/>
      <c r="C310" s="13"/>
      <c r="D310" s="13"/>
      <c r="E310" s="13"/>
      <c r="F310" s="13"/>
      <c r="DI310" s="28"/>
      <c r="DJ310" s="28"/>
      <c r="DK310" s="28"/>
      <c r="DL310" s="28"/>
      <c r="DM310" s="28"/>
      <c r="DN310" s="28"/>
      <c r="DO310" s="28"/>
      <c r="DP310" s="28"/>
      <c r="DQ310" s="28"/>
      <c r="DR310" s="28"/>
      <c r="DS310" s="28"/>
      <c r="DT310" s="28"/>
      <c r="DU310" s="28"/>
      <c r="DV310" s="28"/>
      <c r="DW310" s="28"/>
      <c r="DX310" s="28"/>
      <c r="DY310" s="28"/>
      <c r="DZ310" s="28"/>
      <c r="EA310" s="28"/>
      <c r="EB310" s="28"/>
      <c r="EC310" s="28"/>
      <c r="ED310" s="28"/>
      <c r="EE310" s="28"/>
      <c r="EF310" s="28"/>
      <c r="EG310" s="28"/>
      <c r="EH310" s="28"/>
      <c r="EI310" s="28"/>
      <c r="EJ310" s="28"/>
      <c r="EK310" s="28"/>
      <c r="EL310" s="28"/>
      <c r="EM310" s="28"/>
      <c r="EN310" s="28"/>
      <c r="EO310" s="28"/>
      <c r="EP310" s="28"/>
      <c r="EQ310" s="28"/>
      <c r="ER310" s="28"/>
      <c r="ES310" s="28"/>
      <c r="ET310" s="28"/>
      <c r="EU310" s="28"/>
      <c r="EV310" s="28"/>
      <c r="EW310" s="28"/>
      <c r="EX310" s="28"/>
      <c r="EY310" s="28"/>
      <c r="EZ310" s="28"/>
      <c r="FA310" s="28"/>
      <c r="FB310" s="28"/>
      <c r="FC310" s="28"/>
      <c r="FD310" s="28"/>
      <c r="FE310" s="28"/>
      <c r="FF310" s="28"/>
      <c r="FG310" s="28"/>
      <c r="FH310" s="28"/>
      <c r="FI310" s="28"/>
      <c r="FJ310" s="28"/>
      <c r="FK310" s="28"/>
      <c r="FL310" s="28"/>
      <c r="FM310" s="28"/>
      <c r="FN310" s="28"/>
      <c r="FO310" s="28"/>
      <c r="FP310" s="28"/>
      <c r="FQ310" s="28"/>
      <c r="FR310" s="28"/>
      <c r="FS310" s="28"/>
      <c r="FT310" s="28"/>
      <c r="FU310" s="28"/>
      <c r="FV310" s="28"/>
      <c r="FW310" s="28"/>
      <c r="FX310" s="28"/>
      <c r="FY310" s="28"/>
      <c r="FZ310" s="28"/>
      <c r="GA310" s="28"/>
      <c r="GB310" s="28"/>
      <c r="GC310" s="28"/>
      <c r="GD310" s="28"/>
      <c r="GE310" s="28"/>
      <c r="GF310" s="28"/>
      <c r="GG310" s="28"/>
      <c r="GH310" s="28"/>
      <c r="GI310" s="28"/>
      <c r="GJ310" s="28"/>
      <c r="GK310" s="28"/>
      <c r="GL310" s="28"/>
      <c r="GM310" s="28"/>
      <c r="GN310" s="28"/>
      <c r="GO310" s="28"/>
      <c r="GP310" s="28"/>
      <c r="GQ310" s="28"/>
      <c r="GR310" s="28"/>
      <c r="GS310" s="28"/>
      <c r="GT310" s="28"/>
      <c r="GU310" s="28"/>
      <c r="GV310" s="28"/>
      <c r="GW310" s="28"/>
      <c r="GX310" s="28"/>
      <c r="GY310" s="28"/>
      <c r="GZ310" s="28"/>
      <c r="HA310" s="28"/>
      <c r="HB310" s="28"/>
      <c r="HC310" s="28"/>
    </row>
    <row r="311" spans="1:211" ht="12.75">
      <c r="A311" s="27"/>
      <c r="B311" s="26"/>
      <c r="C311" s="26"/>
      <c r="D311" s="26"/>
      <c r="E311" s="26"/>
      <c r="F311" s="26"/>
      <c r="DI311" s="28"/>
      <c r="DJ311" s="28"/>
      <c r="DK311" s="28"/>
      <c r="DL311" s="28"/>
      <c r="DM311" s="28"/>
      <c r="DN311" s="28"/>
      <c r="DO311" s="28"/>
      <c r="DP311" s="28"/>
      <c r="DQ311" s="28"/>
      <c r="DR311" s="28"/>
      <c r="DS311" s="28"/>
      <c r="DT311" s="28"/>
      <c r="DU311" s="28"/>
      <c r="DV311" s="28"/>
      <c r="DW311" s="28"/>
      <c r="DX311" s="28"/>
      <c r="DY311" s="28"/>
      <c r="DZ311" s="28"/>
      <c r="EA311" s="28"/>
      <c r="EB311" s="28"/>
      <c r="EC311" s="28"/>
      <c r="ED311" s="28"/>
      <c r="EE311" s="28"/>
      <c r="EF311" s="28"/>
      <c r="EG311" s="28"/>
      <c r="EH311" s="28"/>
      <c r="EI311" s="28"/>
      <c r="EJ311" s="28"/>
      <c r="EK311" s="28"/>
      <c r="EL311" s="28"/>
      <c r="EM311" s="28"/>
      <c r="EN311" s="28"/>
      <c r="EO311" s="28"/>
      <c r="EP311" s="28"/>
      <c r="EQ311" s="28"/>
      <c r="ER311" s="28"/>
      <c r="ES311" s="28"/>
      <c r="ET311" s="28"/>
      <c r="EU311" s="28"/>
      <c r="EV311" s="28"/>
      <c r="EW311" s="28"/>
      <c r="EX311" s="28"/>
      <c r="EY311" s="28"/>
      <c r="EZ311" s="28"/>
      <c r="FA311" s="28"/>
      <c r="FB311" s="28"/>
      <c r="FC311" s="28"/>
      <c r="FD311" s="28"/>
      <c r="FE311" s="28"/>
      <c r="FF311" s="28"/>
      <c r="FG311" s="28"/>
      <c r="FH311" s="28"/>
      <c r="FI311" s="28"/>
      <c r="FJ311" s="28"/>
      <c r="FK311" s="28"/>
      <c r="FL311" s="28"/>
      <c r="FM311" s="28"/>
      <c r="FN311" s="28"/>
      <c r="FO311" s="28"/>
      <c r="FP311" s="28"/>
      <c r="FQ311" s="28"/>
      <c r="FR311" s="28"/>
      <c r="FS311" s="28"/>
      <c r="FT311" s="28"/>
      <c r="FU311" s="28"/>
      <c r="FV311" s="28"/>
      <c r="FW311" s="28"/>
      <c r="FX311" s="28"/>
      <c r="FY311" s="28"/>
      <c r="FZ311" s="28"/>
      <c r="GA311" s="28"/>
      <c r="GB311" s="28"/>
      <c r="GC311" s="28"/>
      <c r="GD311" s="28"/>
      <c r="GE311" s="28"/>
      <c r="GF311" s="28"/>
      <c r="GG311" s="28"/>
      <c r="GH311" s="28"/>
      <c r="GI311" s="28"/>
      <c r="GJ311" s="28"/>
      <c r="GK311" s="28"/>
      <c r="GL311" s="28"/>
      <c r="GM311" s="28"/>
      <c r="GN311" s="28"/>
      <c r="GO311" s="28"/>
      <c r="GP311" s="28"/>
      <c r="GQ311" s="28"/>
      <c r="GR311" s="28"/>
      <c r="GS311" s="28"/>
      <c r="GT311" s="28"/>
      <c r="GU311" s="28"/>
      <c r="GV311" s="28"/>
      <c r="GW311" s="28"/>
      <c r="GX311" s="28"/>
      <c r="GY311" s="28"/>
      <c r="GZ311" s="28"/>
      <c r="HA311" s="28"/>
      <c r="HB311" s="28"/>
      <c r="HC311" s="28"/>
    </row>
    <row r="312" spans="1:6" s="28" customFormat="1" ht="12.75">
      <c r="A312" s="27"/>
      <c r="B312" s="26"/>
      <c r="C312" s="26"/>
      <c r="D312" s="26"/>
      <c r="E312" s="26"/>
      <c r="F312" s="26"/>
    </row>
    <row r="313" spans="1:6" s="28" customFormat="1" ht="12.75">
      <c r="A313" s="27"/>
      <c r="B313" s="26"/>
      <c r="C313" s="26"/>
      <c r="D313" s="26"/>
      <c r="E313" s="26"/>
      <c r="F313" s="26"/>
    </row>
    <row r="314" spans="1:6" s="28" customFormat="1" ht="12.75">
      <c r="A314" s="27"/>
      <c r="B314" s="26"/>
      <c r="C314" s="26"/>
      <c r="D314" s="26"/>
      <c r="E314" s="26"/>
      <c r="F314" s="26"/>
    </row>
    <row r="315" spans="1:6" s="28" customFormat="1" ht="12.75">
      <c r="A315" s="27"/>
      <c r="B315" s="26"/>
      <c r="C315" s="26"/>
      <c r="D315" s="26"/>
      <c r="E315" s="26"/>
      <c r="F315" s="26"/>
    </row>
    <row r="316" spans="1:6" s="28" customFormat="1" ht="12.75">
      <c r="A316" s="27"/>
      <c r="B316" s="26"/>
      <c r="C316" s="26"/>
      <c r="D316" s="26"/>
      <c r="E316" s="26"/>
      <c r="F316" s="26"/>
    </row>
    <row r="317" spans="1:6" s="28" customFormat="1" ht="12.75">
      <c r="A317" s="27"/>
      <c r="B317" s="26"/>
      <c r="C317" s="26"/>
      <c r="D317" s="26"/>
      <c r="E317" s="26"/>
      <c r="F317" s="26"/>
    </row>
    <row r="318" spans="1:6" s="28" customFormat="1" ht="12.75">
      <c r="A318" s="27"/>
      <c r="B318" s="26"/>
      <c r="C318" s="26"/>
      <c r="D318" s="26"/>
      <c r="E318" s="26"/>
      <c r="F318" s="26"/>
    </row>
    <row r="319" spans="1:6" s="28" customFormat="1" ht="12.75">
      <c r="A319" s="27"/>
      <c r="B319" s="26"/>
      <c r="C319" s="26"/>
      <c r="D319" s="26"/>
      <c r="E319" s="26"/>
      <c r="F319" s="26"/>
    </row>
    <row r="320" spans="1:6" s="28" customFormat="1" ht="12.75">
      <c r="A320" s="27"/>
      <c r="B320" s="26"/>
      <c r="C320" s="26"/>
      <c r="D320" s="26"/>
      <c r="E320" s="26"/>
      <c r="F320" s="26"/>
    </row>
    <row r="321" spans="1:6" s="28" customFormat="1" ht="12.75">
      <c r="A321" s="27"/>
      <c r="B321" s="26"/>
      <c r="C321" s="26"/>
      <c r="D321" s="26"/>
      <c r="E321" s="26"/>
      <c r="F321" s="26"/>
    </row>
    <row r="322" spans="1:6" s="28" customFormat="1" ht="12.75">
      <c r="A322" s="27"/>
      <c r="B322" s="26"/>
      <c r="C322" s="26"/>
      <c r="D322" s="26"/>
      <c r="E322" s="26"/>
      <c r="F322" s="26"/>
    </row>
    <row r="323" spans="1:6" s="28" customFormat="1" ht="12.75">
      <c r="A323" s="27"/>
      <c r="B323" s="26"/>
      <c r="C323" s="26"/>
      <c r="D323" s="26"/>
      <c r="E323" s="26"/>
      <c r="F323" s="26"/>
    </row>
    <row r="324" spans="1:6" s="28" customFormat="1" ht="12.75">
      <c r="A324" s="27"/>
      <c r="B324" s="26"/>
      <c r="C324" s="26"/>
      <c r="D324" s="26"/>
      <c r="E324" s="26"/>
      <c r="F324" s="26"/>
    </row>
    <row r="325" spans="1:6" s="28" customFormat="1" ht="12.75">
      <c r="A325" s="27"/>
      <c r="B325" s="26"/>
      <c r="C325" s="26"/>
      <c r="D325" s="26"/>
      <c r="E325" s="26"/>
      <c r="F325" s="26"/>
    </row>
    <row r="326" spans="1:6" s="28" customFormat="1" ht="12.75">
      <c r="A326" s="27"/>
      <c r="B326" s="26"/>
      <c r="C326" s="26"/>
      <c r="D326" s="26"/>
      <c r="E326" s="26"/>
      <c r="F326" s="26"/>
    </row>
    <row r="327" spans="1:6" s="28" customFormat="1" ht="12.75">
      <c r="A327" s="27"/>
      <c r="B327" s="26"/>
      <c r="C327" s="26"/>
      <c r="D327" s="26"/>
      <c r="E327" s="26"/>
      <c r="F327" s="26"/>
    </row>
    <row r="328" spans="1:211" ht="12.75">
      <c r="A328" s="27"/>
      <c r="B328" s="26"/>
      <c r="C328" s="26"/>
      <c r="D328" s="26"/>
      <c r="E328" s="26"/>
      <c r="F328" s="26"/>
      <c r="DI328" s="28"/>
      <c r="DJ328" s="28"/>
      <c r="DK328" s="28"/>
      <c r="DL328" s="28"/>
      <c r="DM328" s="28"/>
      <c r="DN328" s="28"/>
      <c r="DO328" s="28"/>
      <c r="DP328" s="28"/>
      <c r="DQ328" s="28"/>
      <c r="DR328" s="28"/>
      <c r="DS328" s="28"/>
      <c r="DT328" s="28"/>
      <c r="DU328" s="28"/>
      <c r="DV328" s="28"/>
      <c r="DW328" s="28"/>
      <c r="DX328" s="28"/>
      <c r="DY328" s="28"/>
      <c r="DZ328" s="28"/>
      <c r="EA328" s="28"/>
      <c r="EB328" s="28"/>
      <c r="EC328" s="28"/>
      <c r="ED328" s="28"/>
      <c r="EE328" s="28"/>
      <c r="EF328" s="28"/>
      <c r="EG328" s="28"/>
      <c r="EH328" s="28"/>
      <c r="EI328" s="28"/>
      <c r="EJ328" s="28"/>
      <c r="EK328" s="28"/>
      <c r="EL328" s="28"/>
      <c r="EM328" s="28"/>
      <c r="EN328" s="28"/>
      <c r="EO328" s="28"/>
      <c r="EP328" s="28"/>
      <c r="EQ328" s="28"/>
      <c r="ER328" s="28"/>
      <c r="ES328" s="28"/>
      <c r="ET328" s="28"/>
      <c r="EU328" s="28"/>
      <c r="EV328" s="28"/>
      <c r="EW328" s="28"/>
      <c r="EX328" s="28"/>
      <c r="EY328" s="28"/>
      <c r="EZ328" s="28"/>
      <c r="FA328" s="28"/>
      <c r="FB328" s="28"/>
      <c r="FC328" s="28"/>
      <c r="FD328" s="28"/>
      <c r="FE328" s="28"/>
      <c r="FF328" s="28"/>
      <c r="FG328" s="28"/>
      <c r="FH328" s="28"/>
      <c r="FI328" s="28"/>
      <c r="FJ328" s="28"/>
      <c r="FK328" s="28"/>
      <c r="FL328" s="28"/>
      <c r="FM328" s="28"/>
      <c r="FN328" s="28"/>
      <c r="FO328" s="28"/>
      <c r="FP328" s="28"/>
      <c r="FQ328" s="28"/>
      <c r="FR328" s="28"/>
      <c r="FS328" s="28"/>
      <c r="FT328" s="28"/>
      <c r="FU328" s="28"/>
      <c r="FV328" s="28"/>
      <c r="FW328" s="28"/>
      <c r="FX328" s="28"/>
      <c r="FY328" s="28"/>
      <c r="FZ328" s="28"/>
      <c r="GA328" s="28"/>
      <c r="GB328" s="28"/>
      <c r="GC328" s="28"/>
      <c r="GD328" s="28"/>
      <c r="GE328" s="28"/>
      <c r="GF328" s="28"/>
      <c r="GG328" s="28"/>
      <c r="GH328" s="28"/>
      <c r="GI328" s="28"/>
      <c r="GJ328" s="28"/>
      <c r="GK328" s="28"/>
      <c r="GL328" s="28"/>
      <c r="GM328" s="28"/>
      <c r="GN328" s="28"/>
      <c r="GO328" s="28"/>
      <c r="GP328" s="28"/>
      <c r="GQ328" s="28"/>
      <c r="GR328" s="28"/>
      <c r="GS328" s="28"/>
      <c r="GT328" s="28"/>
      <c r="GU328" s="28"/>
      <c r="GV328" s="28"/>
      <c r="GW328" s="28"/>
      <c r="GX328" s="28"/>
      <c r="GY328" s="28"/>
      <c r="GZ328" s="28"/>
      <c r="HA328" s="28"/>
      <c r="HB328" s="28"/>
      <c r="HC328" s="28"/>
    </row>
    <row r="329" spans="1:211" ht="12.75">
      <c r="A329" s="27"/>
      <c r="B329" s="26"/>
      <c r="C329" s="26"/>
      <c r="D329" s="26"/>
      <c r="E329" s="26"/>
      <c r="F329" s="26"/>
      <c r="DI329" s="28"/>
      <c r="DJ329" s="28"/>
      <c r="DK329" s="28"/>
      <c r="DL329" s="28"/>
      <c r="DM329" s="28"/>
      <c r="DN329" s="28"/>
      <c r="DO329" s="28"/>
      <c r="DP329" s="28"/>
      <c r="DQ329" s="28"/>
      <c r="DR329" s="28"/>
      <c r="DS329" s="28"/>
      <c r="DT329" s="28"/>
      <c r="DU329" s="28"/>
      <c r="DV329" s="28"/>
      <c r="DW329" s="28"/>
      <c r="DX329" s="28"/>
      <c r="DY329" s="28"/>
      <c r="DZ329" s="28"/>
      <c r="EA329" s="28"/>
      <c r="EB329" s="28"/>
      <c r="EC329" s="28"/>
      <c r="ED329" s="28"/>
      <c r="EE329" s="28"/>
      <c r="EF329" s="28"/>
      <c r="EG329" s="28"/>
      <c r="EH329" s="28"/>
      <c r="EI329" s="28"/>
      <c r="EJ329" s="28"/>
      <c r="EK329" s="28"/>
      <c r="EL329" s="28"/>
      <c r="EM329" s="28"/>
      <c r="EN329" s="28"/>
      <c r="EO329" s="28"/>
      <c r="EP329" s="28"/>
      <c r="EQ329" s="28"/>
      <c r="ER329" s="28"/>
      <c r="ES329" s="28"/>
      <c r="ET329" s="28"/>
      <c r="EU329" s="28"/>
      <c r="EV329" s="28"/>
      <c r="EW329" s="28"/>
      <c r="EX329" s="28"/>
      <c r="EY329" s="28"/>
      <c r="EZ329" s="28"/>
      <c r="FA329" s="28"/>
      <c r="FB329" s="28"/>
      <c r="FC329" s="28"/>
      <c r="FD329" s="28"/>
      <c r="FE329" s="28"/>
      <c r="FF329" s="28"/>
      <c r="FG329" s="28"/>
      <c r="FH329" s="28"/>
      <c r="FI329" s="28"/>
      <c r="FJ329" s="28"/>
      <c r="FK329" s="28"/>
      <c r="FL329" s="28"/>
      <c r="FM329" s="28"/>
      <c r="FN329" s="28"/>
      <c r="FO329" s="28"/>
      <c r="FP329" s="28"/>
      <c r="FQ329" s="28"/>
      <c r="FR329" s="28"/>
      <c r="FS329" s="28"/>
      <c r="FT329" s="28"/>
      <c r="FU329" s="28"/>
      <c r="FV329" s="28"/>
      <c r="FW329" s="28"/>
      <c r="FX329" s="28"/>
      <c r="FY329" s="28"/>
      <c r="FZ329" s="28"/>
      <c r="GA329" s="28"/>
      <c r="GB329" s="28"/>
      <c r="GC329" s="28"/>
      <c r="GD329" s="28"/>
      <c r="GE329" s="28"/>
      <c r="GF329" s="28"/>
      <c r="GG329" s="28"/>
      <c r="GH329" s="28"/>
      <c r="GI329" s="28"/>
      <c r="GJ329" s="28"/>
      <c r="GK329" s="28"/>
      <c r="GL329" s="28"/>
      <c r="GM329" s="28"/>
      <c r="GN329" s="28"/>
      <c r="GO329" s="28"/>
      <c r="GP329" s="28"/>
      <c r="GQ329" s="28"/>
      <c r="GR329" s="28"/>
      <c r="GS329" s="28"/>
      <c r="GT329" s="28"/>
      <c r="GU329" s="28"/>
      <c r="GV329" s="28"/>
      <c r="GW329" s="28"/>
      <c r="GX329" s="28"/>
      <c r="GY329" s="28"/>
      <c r="GZ329" s="28"/>
      <c r="HA329" s="28"/>
      <c r="HB329" s="28"/>
      <c r="HC329" s="28"/>
    </row>
    <row r="330" spans="1:211" ht="12.75">
      <c r="A330" s="27"/>
      <c r="B330" s="26"/>
      <c r="C330" s="26"/>
      <c r="D330" s="26"/>
      <c r="E330" s="26"/>
      <c r="F330" s="26"/>
      <c r="DI330" s="28"/>
      <c r="DJ330" s="28"/>
      <c r="DK330" s="28"/>
      <c r="DL330" s="28"/>
      <c r="DM330" s="28"/>
      <c r="DN330" s="28"/>
      <c r="DO330" s="28"/>
      <c r="DP330" s="28"/>
      <c r="DQ330" s="28"/>
      <c r="DR330" s="28"/>
      <c r="DS330" s="28"/>
      <c r="DT330" s="28"/>
      <c r="DU330" s="28"/>
      <c r="DV330" s="28"/>
      <c r="DW330" s="28"/>
      <c r="DX330" s="28"/>
      <c r="DY330" s="28"/>
      <c r="DZ330" s="28"/>
      <c r="EA330" s="28"/>
      <c r="EB330" s="28"/>
      <c r="EC330" s="28"/>
      <c r="ED330" s="28"/>
      <c r="EE330" s="28"/>
      <c r="EF330" s="28"/>
      <c r="EG330" s="28"/>
      <c r="EH330" s="28"/>
      <c r="EI330" s="28"/>
      <c r="EJ330" s="28"/>
      <c r="EK330" s="28"/>
      <c r="EL330" s="28"/>
      <c r="EM330" s="28"/>
      <c r="EN330" s="28"/>
      <c r="EO330" s="28"/>
      <c r="EP330" s="28"/>
      <c r="EQ330" s="28"/>
      <c r="ER330" s="28"/>
      <c r="ES330" s="28"/>
      <c r="ET330" s="28"/>
      <c r="EU330" s="28"/>
      <c r="EV330" s="28"/>
      <c r="EW330" s="28"/>
      <c r="EX330" s="28"/>
      <c r="EY330" s="28"/>
      <c r="EZ330" s="28"/>
      <c r="FA330" s="28"/>
      <c r="FB330" s="28"/>
      <c r="FC330" s="28"/>
      <c r="FD330" s="28"/>
      <c r="FE330" s="28"/>
      <c r="FF330" s="28"/>
      <c r="FG330" s="28"/>
      <c r="FH330" s="28"/>
      <c r="FI330" s="28"/>
      <c r="FJ330" s="28"/>
      <c r="FK330" s="28"/>
      <c r="FL330" s="28"/>
      <c r="FM330" s="28"/>
      <c r="FN330" s="28"/>
      <c r="FO330" s="28"/>
      <c r="FP330" s="28"/>
      <c r="FQ330" s="28"/>
      <c r="FR330" s="28"/>
      <c r="FS330" s="28"/>
      <c r="FT330" s="28"/>
      <c r="FU330" s="28"/>
      <c r="FV330" s="28"/>
      <c r="FW330" s="28"/>
      <c r="FX330" s="28"/>
      <c r="FY330" s="28"/>
      <c r="FZ330" s="28"/>
      <c r="GA330" s="28"/>
      <c r="GB330" s="28"/>
      <c r="GC330" s="28"/>
      <c r="GD330" s="28"/>
      <c r="GE330" s="28"/>
      <c r="GF330" s="28"/>
      <c r="GG330" s="28"/>
      <c r="GH330" s="28"/>
      <c r="GI330" s="28"/>
      <c r="GJ330" s="28"/>
      <c r="GK330" s="28"/>
      <c r="GL330" s="28"/>
      <c r="GM330" s="28"/>
      <c r="GN330" s="28"/>
      <c r="GO330" s="28"/>
      <c r="GP330" s="28"/>
      <c r="GQ330" s="28"/>
      <c r="GR330" s="28"/>
      <c r="GS330" s="28"/>
      <c r="GT330" s="28"/>
      <c r="GU330" s="28"/>
      <c r="GV330" s="28"/>
      <c r="GW330" s="28"/>
      <c r="GX330" s="28"/>
      <c r="GY330" s="28"/>
      <c r="GZ330" s="28"/>
      <c r="HA330" s="28"/>
      <c r="HB330" s="28"/>
      <c r="HC330" s="28"/>
    </row>
    <row r="331" spans="1:211" ht="12.75">
      <c r="A331" s="27"/>
      <c r="B331" s="26"/>
      <c r="C331" s="26"/>
      <c r="D331" s="26"/>
      <c r="E331" s="26"/>
      <c r="F331" s="26"/>
      <c r="DI331" s="28"/>
      <c r="DJ331" s="28"/>
      <c r="DK331" s="28"/>
      <c r="DL331" s="28"/>
      <c r="DM331" s="28"/>
      <c r="DN331" s="28"/>
      <c r="DO331" s="28"/>
      <c r="DP331" s="28"/>
      <c r="DQ331" s="28"/>
      <c r="DR331" s="28"/>
      <c r="DS331" s="28"/>
      <c r="DT331" s="28"/>
      <c r="DU331" s="28"/>
      <c r="DV331" s="28"/>
      <c r="DW331" s="28"/>
      <c r="DX331" s="28"/>
      <c r="DY331" s="28"/>
      <c r="DZ331" s="28"/>
      <c r="EA331" s="28"/>
      <c r="EB331" s="28"/>
      <c r="EC331" s="28"/>
      <c r="ED331" s="28"/>
      <c r="EE331" s="28"/>
      <c r="EF331" s="28"/>
      <c r="EG331" s="28"/>
      <c r="EH331" s="28"/>
      <c r="EI331" s="28"/>
      <c r="EJ331" s="28"/>
      <c r="EK331" s="28"/>
      <c r="EL331" s="28"/>
      <c r="EM331" s="28"/>
      <c r="EN331" s="28"/>
      <c r="EO331" s="28"/>
      <c r="EP331" s="28"/>
      <c r="EQ331" s="28"/>
      <c r="ER331" s="28"/>
      <c r="ES331" s="28"/>
      <c r="ET331" s="28"/>
      <c r="EU331" s="28"/>
      <c r="EV331" s="28"/>
      <c r="EW331" s="28"/>
      <c r="EX331" s="28"/>
      <c r="EY331" s="28"/>
      <c r="EZ331" s="28"/>
      <c r="FA331" s="28"/>
      <c r="FB331" s="28"/>
      <c r="FC331" s="28"/>
      <c r="FD331" s="28"/>
      <c r="FE331" s="28"/>
      <c r="FF331" s="28"/>
      <c r="FG331" s="28"/>
      <c r="FH331" s="28"/>
      <c r="FI331" s="28"/>
      <c r="FJ331" s="28"/>
      <c r="FK331" s="28"/>
      <c r="FL331" s="28"/>
      <c r="FM331" s="28"/>
      <c r="FN331" s="28"/>
      <c r="FO331" s="28"/>
      <c r="FP331" s="28"/>
      <c r="FQ331" s="28"/>
      <c r="FR331" s="28"/>
      <c r="FS331" s="28"/>
      <c r="FT331" s="28"/>
      <c r="FU331" s="28"/>
      <c r="FV331" s="28"/>
      <c r="FW331" s="28"/>
      <c r="FX331" s="28"/>
      <c r="FY331" s="28"/>
      <c r="FZ331" s="28"/>
      <c r="GA331" s="28"/>
      <c r="GB331" s="28"/>
      <c r="GC331" s="28"/>
      <c r="GD331" s="28"/>
      <c r="GE331" s="28"/>
      <c r="GF331" s="28"/>
      <c r="GG331" s="28"/>
      <c r="GH331" s="28"/>
      <c r="GI331" s="28"/>
      <c r="GJ331" s="28"/>
      <c r="GK331" s="28"/>
      <c r="GL331" s="28"/>
      <c r="GM331" s="28"/>
      <c r="GN331" s="28"/>
      <c r="GO331" s="28"/>
      <c r="GP331" s="28"/>
      <c r="GQ331" s="28"/>
      <c r="GR331" s="28"/>
      <c r="GS331" s="28"/>
      <c r="GT331" s="28"/>
      <c r="GU331" s="28"/>
      <c r="GV331" s="28"/>
      <c r="GW331" s="28"/>
      <c r="GX331" s="28"/>
      <c r="GY331" s="28"/>
      <c r="GZ331" s="28"/>
      <c r="HA331" s="28"/>
      <c r="HB331" s="28"/>
      <c r="HC331" s="28"/>
    </row>
    <row r="332" spans="1:211" ht="12.75">
      <c r="A332" s="27"/>
      <c r="B332" s="26"/>
      <c r="C332" s="26"/>
      <c r="D332" s="26"/>
      <c r="E332" s="26"/>
      <c r="F332" s="26"/>
      <c r="DI332" s="28"/>
      <c r="DJ332" s="28"/>
      <c r="DK332" s="28"/>
      <c r="DL332" s="28"/>
      <c r="DM332" s="28"/>
      <c r="DN332" s="28"/>
      <c r="DO332" s="28"/>
      <c r="DP332" s="28"/>
      <c r="DQ332" s="28"/>
      <c r="DR332" s="28"/>
      <c r="DS332" s="28"/>
      <c r="DT332" s="28"/>
      <c r="DU332" s="28"/>
      <c r="DV332" s="28"/>
      <c r="DW332" s="28"/>
      <c r="DX332" s="28"/>
      <c r="DY332" s="28"/>
      <c r="DZ332" s="28"/>
      <c r="EA332" s="28"/>
      <c r="EB332" s="28"/>
      <c r="EC332" s="28"/>
      <c r="ED332" s="28"/>
      <c r="EE332" s="28"/>
      <c r="EF332" s="28"/>
      <c r="EG332" s="28"/>
      <c r="EH332" s="28"/>
      <c r="EI332" s="28"/>
      <c r="EJ332" s="28"/>
      <c r="EK332" s="28"/>
      <c r="EL332" s="28"/>
      <c r="EM332" s="28"/>
      <c r="EN332" s="28"/>
      <c r="EO332" s="28"/>
      <c r="EP332" s="28"/>
      <c r="EQ332" s="28"/>
      <c r="ER332" s="28"/>
      <c r="ES332" s="28"/>
      <c r="ET332" s="28"/>
      <c r="EU332" s="28"/>
      <c r="EV332" s="28"/>
      <c r="EW332" s="28"/>
      <c r="EX332" s="28"/>
      <c r="EY332" s="28"/>
      <c r="EZ332" s="28"/>
      <c r="FA332" s="28"/>
      <c r="FB332" s="28"/>
      <c r="FC332" s="28"/>
      <c r="FD332" s="28"/>
      <c r="FE332" s="28"/>
      <c r="FF332" s="28"/>
      <c r="FG332" s="28"/>
      <c r="FH332" s="28"/>
      <c r="FI332" s="28"/>
      <c r="FJ332" s="28"/>
      <c r="FK332" s="28"/>
      <c r="FL332" s="28"/>
      <c r="FM332" s="28"/>
      <c r="FN332" s="28"/>
      <c r="FO332" s="28"/>
      <c r="FP332" s="28"/>
      <c r="FQ332" s="28"/>
      <c r="FR332" s="28"/>
      <c r="FS332" s="28"/>
      <c r="FT332" s="28"/>
      <c r="FU332" s="28"/>
      <c r="FV332" s="28"/>
      <c r="FW332" s="28"/>
      <c r="FX332" s="28"/>
      <c r="FY332" s="28"/>
      <c r="FZ332" s="28"/>
      <c r="GA332" s="28"/>
      <c r="GB332" s="28"/>
      <c r="GC332" s="28"/>
      <c r="GD332" s="28"/>
      <c r="GE332" s="28"/>
      <c r="GF332" s="28"/>
      <c r="GG332" s="28"/>
      <c r="GH332" s="28"/>
      <c r="GI332" s="28"/>
      <c r="GJ332" s="28"/>
      <c r="GK332" s="28"/>
      <c r="GL332" s="28"/>
      <c r="GM332" s="28"/>
      <c r="GN332" s="28"/>
      <c r="GO332" s="28"/>
      <c r="GP332" s="28"/>
      <c r="GQ332" s="28"/>
      <c r="GR332" s="28"/>
      <c r="GS332" s="28"/>
      <c r="GT332" s="28"/>
      <c r="GU332" s="28"/>
      <c r="GV332" s="28"/>
      <c r="GW332" s="28"/>
      <c r="GX332" s="28"/>
      <c r="GY332" s="28"/>
      <c r="GZ332" s="28"/>
      <c r="HA332" s="28"/>
      <c r="HB332" s="28"/>
      <c r="HC332" s="28"/>
    </row>
    <row r="333" spans="1:211" ht="12.75">
      <c r="A333" s="27"/>
      <c r="B333" s="26"/>
      <c r="C333" s="26"/>
      <c r="D333" s="26"/>
      <c r="E333" s="26"/>
      <c r="F333" s="26"/>
      <c r="DI333" s="28"/>
      <c r="DJ333" s="28"/>
      <c r="DK333" s="28"/>
      <c r="DL333" s="28"/>
      <c r="DM333" s="28"/>
      <c r="DN333" s="28"/>
      <c r="DO333" s="28"/>
      <c r="DP333" s="28"/>
      <c r="DQ333" s="28"/>
      <c r="DR333" s="28"/>
      <c r="DS333" s="28"/>
      <c r="DT333" s="28"/>
      <c r="DU333" s="28"/>
      <c r="DV333" s="28"/>
      <c r="DW333" s="28"/>
      <c r="DX333" s="28"/>
      <c r="DY333" s="28"/>
      <c r="DZ333" s="28"/>
      <c r="EA333" s="28"/>
      <c r="EB333" s="28"/>
      <c r="EC333" s="28"/>
      <c r="ED333" s="28"/>
      <c r="EE333" s="28"/>
      <c r="EF333" s="28"/>
      <c r="EG333" s="28"/>
      <c r="EH333" s="28"/>
      <c r="EI333" s="28"/>
      <c r="EJ333" s="28"/>
      <c r="EK333" s="28"/>
      <c r="EL333" s="28"/>
      <c r="EM333" s="28"/>
      <c r="EN333" s="28"/>
      <c r="EO333" s="28"/>
      <c r="EP333" s="28"/>
      <c r="EQ333" s="28"/>
      <c r="ER333" s="28"/>
      <c r="ES333" s="28"/>
      <c r="ET333" s="28"/>
      <c r="EU333" s="28"/>
      <c r="EV333" s="28"/>
      <c r="EW333" s="28"/>
      <c r="EX333" s="28"/>
      <c r="EY333" s="28"/>
      <c r="EZ333" s="28"/>
      <c r="FA333" s="28"/>
      <c r="FB333" s="28"/>
      <c r="FC333" s="28"/>
      <c r="FD333" s="28"/>
      <c r="FE333" s="28"/>
      <c r="FF333" s="28"/>
      <c r="FG333" s="28"/>
      <c r="FH333" s="28"/>
      <c r="FI333" s="28"/>
      <c r="FJ333" s="28"/>
      <c r="FK333" s="28"/>
      <c r="FL333" s="28"/>
      <c r="FM333" s="28"/>
      <c r="FN333" s="28"/>
      <c r="FO333" s="28"/>
      <c r="FP333" s="28"/>
      <c r="FQ333" s="28"/>
      <c r="FR333" s="28"/>
      <c r="FS333" s="28"/>
      <c r="FT333" s="28"/>
      <c r="FU333" s="28"/>
      <c r="FV333" s="28"/>
      <c r="FW333" s="28"/>
      <c r="FX333" s="28"/>
      <c r="FY333" s="28"/>
      <c r="FZ333" s="28"/>
      <c r="GA333" s="28"/>
      <c r="GB333" s="28"/>
      <c r="GC333" s="28"/>
      <c r="GD333" s="28"/>
      <c r="GE333" s="28"/>
      <c r="GF333" s="28"/>
      <c r="GG333" s="28"/>
      <c r="GH333" s="28"/>
      <c r="GI333" s="28"/>
      <c r="GJ333" s="28"/>
      <c r="GK333" s="28"/>
      <c r="GL333" s="28"/>
      <c r="GM333" s="28"/>
      <c r="GN333" s="28"/>
      <c r="GO333" s="28"/>
      <c r="GP333" s="28"/>
      <c r="GQ333" s="28"/>
      <c r="GR333" s="28"/>
      <c r="GS333" s="28"/>
      <c r="GT333" s="28"/>
      <c r="GU333" s="28"/>
      <c r="GV333" s="28"/>
      <c r="GW333" s="28"/>
      <c r="GX333" s="28"/>
      <c r="GY333" s="28"/>
      <c r="GZ333" s="28"/>
      <c r="HA333" s="28"/>
      <c r="HB333" s="28"/>
      <c r="HC333" s="28"/>
    </row>
    <row r="334" spans="1:211" ht="12.75">
      <c r="A334" s="27"/>
      <c r="B334" s="26"/>
      <c r="C334" s="26"/>
      <c r="D334" s="26"/>
      <c r="E334" s="26"/>
      <c r="F334" s="26"/>
      <c r="DI334" s="28"/>
      <c r="DJ334" s="28"/>
      <c r="DK334" s="28"/>
      <c r="DL334" s="28"/>
      <c r="DM334" s="28"/>
      <c r="DN334" s="28"/>
      <c r="DO334" s="28"/>
      <c r="DP334" s="28"/>
      <c r="DQ334" s="28"/>
      <c r="DR334" s="28"/>
      <c r="DS334" s="28"/>
      <c r="DT334" s="28"/>
      <c r="DU334" s="28"/>
      <c r="DV334" s="28"/>
      <c r="DW334" s="28"/>
      <c r="DX334" s="28"/>
      <c r="DY334" s="28"/>
      <c r="DZ334" s="28"/>
      <c r="EA334" s="28"/>
      <c r="EB334" s="28"/>
      <c r="EC334" s="28"/>
      <c r="ED334" s="28"/>
      <c r="EE334" s="28"/>
      <c r="EF334" s="28"/>
      <c r="EG334" s="28"/>
      <c r="EH334" s="28"/>
      <c r="EI334" s="28"/>
      <c r="EJ334" s="28"/>
      <c r="EK334" s="28"/>
      <c r="EL334" s="28"/>
      <c r="EM334" s="28"/>
      <c r="EN334" s="28"/>
      <c r="EO334" s="28"/>
      <c r="EP334" s="28"/>
      <c r="EQ334" s="28"/>
      <c r="ER334" s="28"/>
      <c r="ES334" s="28"/>
      <c r="ET334" s="28"/>
      <c r="EU334" s="28"/>
      <c r="EV334" s="28"/>
      <c r="EW334" s="28"/>
      <c r="EX334" s="28"/>
      <c r="EY334" s="28"/>
      <c r="EZ334" s="28"/>
      <c r="FA334" s="28"/>
      <c r="FB334" s="28"/>
      <c r="FC334" s="28"/>
      <c r="FD334" s="28"/>
      <c r="FE334" s="28"/>
      <c r="FF334" s="28"/>
      <c r="FG334" s="28"/>
      <c r="FH334" s="28"/>
      <c r="FI334" s="28"/>
      <c r="FJ334" s="28"/>
      <c r="FK334" s="28"/>
      <c r="FL334" s="28"/>
      <c r="FM334" s="28"/>
      <c r="FN334" s="28"/>
      <c r="FO334" s="28"/>
      <c r="FP334" s="28"/>
      <c r="FQ334" s="28"/>
      <c r="FR334" s="28"/>
      <c r="FS334" s="28"/>
      <c r="FT334" s="28"/>
      <c r="FU334" s="28"/>
      <c r="FV334" s="28"/>
      <c r="FW334" s="28"/>
      <c r="FX334" s="28"/>
      <c r="FY334" s="28"/>
      <c r="FZ334" s="28"/>
      <c r="GA334" s="28"/>
      <c r="GB334" s="28"/>
      <c r="GC334" s="28"/>
      <c r="GD334" s="28"/>
      <c r="GE334" s="28"/>
      <c r="GF334" s="28"/>
      <c r="GG334" s="28"/>
      <c r="GH334" s="28"/>
      <c r="GI334" s="28"/>
      <c r="GJ334" s="28"/>
      <c r="GK334" s="28"/>
      <c r="GL334" s="28"/>
      <c r="GM334" s="28"/>
      <c r="GN334" s="28"/>
      <c r="GO334" s="28"/>
      <c r="GP334" s="28"/>
      <c r="GQ334" s="28"/>
      <c r="GR334" s="28"/>
      <c r="GS334" s="28"/>
      <c r="GT334" s="28"/>
      <c r="GU334" s="28"/>
      <c r="GV334" s="28"/>
      <c r="GW334" s="28"/>
      <c r="GX334" s="28"/>
      <c r="GY334" s="28"/>
      <c r="GZ334" s="28"/>
      <c r="HA334" s="28"/>
      <c r="HB334" s="28"/>
      <c r="HC334" s="28"/>
    </row>
    <row r="335" spans="1:211" ht="12.75">
      <c r="A335" s="27"/>
      <c r="B335" s="26"/>
      <c r="C335" s="26"/>
      <c r="D335" s="26"/>
      <c r="E335" s="26"/>
      <c r="F335" s="26"/>
      <c r="DI335" s="28"/>
      <c r="DJ335" s="28"/>
      <c r="DK335" s="28"/>
      <c r="DL335" s="28"/>
      <c r="DM335" s="28"/>
      <c r="DN335" s="28"/>
      <c r="DO335" s="28"/>
      <c r="DP335" s="28"/>
      <c r="DQ335" s="28"/>
      <c r="DR335" s="28"/>
      <c r="DS335" s="28"/>
      <c r="DT335" s="28"/>
      <c r="DU335" s="28"/>
      <c r="DV335" s="28"/>
      <c r="DW335" s="28"/>
      <c r="DX335" s="28"/>
      <c r="DY335" s="28"/>
      <c r="DZ335" s="28"/>
      <c r="EA335" s="28"/>
      <c r="EB335" s="28"/>
      <c r="EC335" s="28"/>
      <c r="ED335" s="28"/>
      <c r="EE335" s="28"/>
      <c r="EF335" s="28"/>
      <c r="EG335" s="28"/>
      <c r="EH335" s="28"/>
      <c r="EI335" s="28"/>
      <c r="EJ335" s="28"/>
      <c r="EK335" s="28"/>
      <c r="EL335" s="28"/>
      <c r="EM335" s="28"/>
      <c r="EN335" s="28"/>
      <c r="EO335" s="28"/>
      <c r="EP335" s="28"/>
      <c r="EQ335" s="28"/>
      <c r="ER335" s="28"/>
      <c r="ES335" s="28"/>
      <c r="ET335" s="28"/>
      <c r="EU335" s="28"/>
      <c r="EV335" s="28"/>
      <c r="EW335" s="28"/>
      <c r="EX335" s="28"/>
      <c r="EY335" s="28"/>
      <c r="EZ335" s="28"/>
      <c r="FA335" s="28"/>
      <c r="FB335" s="28"/>
      <c r="FC335" s="28"/>
      <c r="FD335" s="28"/>
      <c r="FE335" s="28"/>
      <c r="FF335" s="28"/>
      <c r="FG335" s="28"/>
      <c r="FH335" s="28"/>
      <c r="FI335" s="28"/>
      <c r="FJ335" s="28"/>
      <c r="FK335" s="28"/>
      <c r="FL335" s="28"/>
      <c r="FM335" s="28"/>
      <c r="FN335" s="28"/>
      <c r="FO335" s="28"/>
      <c r="FP335" s="28"/>
      <c r="FQ335" s="28"/>
      <c r="FR335" s="28"/>
      <c r="FS335" s="28"/>
      <c r="FT335" s="28"/>
      <c r="FU335" s="28"/>
      <c r="FV335" s="28"/>
      <c r="FW335" s="28"/>
      <c r="FX335" s="28"/>
      <c r="FY335" s="28"/>
      <c r="FZ335" s="28"/>
      <c r="GA335" s="28"/>
      <c r="GB335" s="28"/>
      <c r="GC335" s="28"/>
      <c r="GD335" s="28"/>
      <c r="GE335" s="28"/>
      <c r="GF335" s="28"/>
      <c r="GG335" s="28"/>
      <c r="GH335" s="28"/>
      <c r="GI335" s="28"/>
      <c r="GJ335" s="28"/>
      <c r="GK335" s="28"/>
      <c r="GL335" s="28"/>
      <c r="GM335" s="28"/>
      <c r="GN335" s="28"/>
      <c r="GO335" s="28"/>
      <c r="GP335" s="28"/>
      <c r="GQ335" s="28"/>
      <c r="GR335" s="28"/>
      <c r="GS335" s="28"/>
      <c r="GT335" s="28"/>
      <c r="GU335" s="28"/>
      <c r="GV335" s="28"/>
      <c r="GW335" s="28"/>
      <c r="GX335" s="28"/>
      <c r="GY335" s="28"/>
      <c r="GZ335" s="28"/>
      <c r="HA335" s="28"/>
      <c r="HB335" s="28"/>
      <c r="HC335" s="28"/>
    </row>
    <row r="336" spans="1:211" ht="12.75">
      <c r="A336" s="27"/>
      <c r="B336" s="26"/>
      <c r="C336" s="26"/>
      <c r="D336" s="26"/>
      <c r="E336" s="26"/>
      <c r="F336" s="26"/>
      <c r="DI336" s="28"/>
      <c r="DJ336" s="28"/>
      <c r="DK336" s="28"/>
      <c r="DL336" s="28"/>
      <c r="DM336" s="28"/>
      <c r="DN336" s="28"/>
      <c r="DO336" s="28"/>
      <c r="DP336" s="28"/>
      <c r="DQ336" s="28"/>
      <c r="DR336" s="28"/>
      <c r="DS336" s="28"/>
      <c r="DT336" s="28"/>
      <c r="DU336" s="28"/>
      <c r="DV336" s="28"/>
      <c r="DW336" s="28"/>
      <c r="DX336" s="28"/>
      <c r="DY336" s="28"/>
      <c r="DZ336" s="28"/>
      <c r="EA336" s="28"/>
      <c r="EB336" s="28"/>
      <c r="EC336" s="28"/>
      <c r="ED336" s="28"/>
      <c r="EE336" s="28"/>
      <c r="EF336" s="28"/>
      <c r="EG336" s="28"/>
      <c r="EH336" s="28"/>
      <c r="EI336" s="28"/>
      <c r="EJ336" s="28"/>
      <c r="EK336" s="28"/>
      <c r="EL336" s="28"/>
      <c r="EM336" s="28"/>
      <c r="EN336" s="28"/>
      <c r="EO336" s="28"/>
      <c r="EP336" s="28"/>
      <c r="EQ336" s="28"/>
      <c r="ER336" s="28"/>
      <c r="ES336" s="28"/>
      <c r="ET336" s="28"/>
      <c r="EU336" s="28"/>
      <c r="EV336" s="28"/>
      <c r="EW336" s="28"/>
      <c r="EX336" s="28"/>
      <c r="EY336" s="28"/>
      <c r="EZ336" s="28"/>
      <c r="FA336" s="28"/>
      <c r="FB336" s="28"/>
      <c r="FC336" s="28"/>
      <c r="FD336" s="28"/>
      <c r="FE336" s="28"/>
      <c r="FF336" s="28"/>
      <c r="FG336" s="28"/>
      <c r="FH336" s="28"/>
      <c r="FI336" s="28"/>
      <c r="FJ336" s="28"/>
      <c r="FK336" s="28"/>
      <c r="FL336" s="28"/>
      <c r="FM336" s="28"/>
      <c r="FN336" s="28"/>
      <c r="FO336" s="28"/>
      <c r="FP336" s="28"/>
      <c r="FQ336" s="28"/>
      <c r="FR336" s="28"/>
      <c r="FS336" s="28"/>
      <c r="FT336" s="28"/>
      <c r="FU336" s="28"/>
      <c r="FV336" s="28"/>
      <c r="FW336" s="28"/>
      <c r="FX336" s="28"/>
      <c r="FY336" s="28"/>
      <c r="FZ336" s="28"/>
      <c r="GA336" s="28"/>
      <c r="GB336" s="28"/>
      <c r="GC336" s="28"/>
      <c r="GD336" s="28"/>
      <c r="GE336" s="28"/>
      <c r="GF336" s="28"/>
      <c r="GG336" s="28"/>
      <c r="GH336" s="28"/>
      <c r="GI336" s="28"/>
      <c r="GJ336" s="28"/>
      <c r="GK336" s="28"/>
      <c r="GL336" s="28"/>
      <c r="GM336" s="28"/>
      <c r="GN336" s="28"/>
      <c r="GO336" s="28"/>
      <c r="GP336" s="28"/>
      <c r="GQ336" s="28"/>
      <c r="GR336" s="28"/>
      <c r="GS336" s="28"/>
      <c r="GT336" s="28"/>
      <c r="GU336" s="28"/>
      <c r="GV336" s="28"/>
      <c r="GW336" s="28"/>
      <c r="GX336" s="28"/>
      <c r="GY336" s="28"/>
      <c r="GZ336" s="28"/>
      <c r="HA336" s="28"/>
      <c r="HB336" s="28"/>
      <c r="HC336" s="28"/>
    </row>
    <row r="337" spans="1:6" ht="12.75">
      <c r="A337" s="27"/>
      <c r="B337" s="26"/>
      <c r="C337" s="26"/>
      <c r="D337" s="26"/>
      <c r="E337" s="26"/>
      <c r="F337" s="26"/>
    </row>
    <row r="338" spans="1:6" ht="12.75">
      <c r="A338" s="27"/>
      <c r="B338" s="26"/>
      <c r="C338" s="26"/>
      <c r="D338" s="26"/>
      <c r="E338" s="26"/>
      <c r="F338" s="26"/>
    </row>
    <row r="339" spans="1:6" ht="12.75">
      <c r="A339" s="27"/>
      <c r="B339" s="26"/>
      <c r="C339" s="26"/>
      <c r="D339" s="26"/>
      <c r="E339" s="26"/>
      <c r="F339" s="26"/>
    </row>
    <row r="340" spans="1:6" ht="12.75">
      <c r="A340" s="27"/>
      <c r="B340" s="26"/>
      <c r="C340" s="26"/>
      <c r="D340" s="26"/>
      <c r="E340" s="26"/>
      <c r="F340" s="26"/>
    </row>
    <row r="341" spans="1:6" ht="12.75">
      <c r="A341" s="27"/>
      <c r="B341" s="26"/>
      <c r="C341" s="26"/>
      <c r="D341" s="26"/>
      <c r="E341" s="26"/>
      <c r="F341" s="26"/>
    </row>
    <row r="342" spans="1:6" ht="12.75">
      <c r="A342" s="27"/>
      <c r="B342" s="26"/>
      <c r="C342" s="26"/>
      <c r="D342" s="26"/>
      <c r="E342" s="26"/>
      <c r="F342" s="26"/>
    </row>
    <row r="343" spans="1:6" ht="12.75">
      <c r="A343" s="27"/>
      <c r="B343" s="26"/>
      <c r="C343" s="26"/>
      <c r="D343" s="26"/>
      <c r="E343" s="26"/>
      <c r="F343" s="26"/>
    </row>
    <row r="344" spans="1:6" ht="12.75">
      <c r="A344" s="27"/>
      <c r="B344" s="26"/>
      <c r="C344" s="26"/>
      <c r="D344" s="26"/>
      <c r="E344" s="26"/>
      <c r="F344" s="26"/>
    </row>
    <row r="345" spans="1:6" ht="12.75">
      <c r="A345" s="27"/>
      <c r="B345" s="26"/>
      <c r="C345" s="26"/>
      <c r="D345" s="26"/>
      <c r="E345" s="26"/>
      <c r="F345" s="26"/>
    </row>
    <row r="346" spans="1:6" ht="12.75">
      <c r="A346" s="27"/>
      <c r="B346" s="26"/>
      <c r="C346" s="26"/>
      <c r="D346" s="26"/>
      <c r="E346" s="26"/>
      <c r="F346" s="26"/>
    </row>
    <row r="347" spans="1:6" ht="12.75">
      <c r="A347" s="27"/>
      <c r="B347" s="26"/>
      <c r="C347" s="26"/>
      <c r="D347" s="26"/>
      <c r="E347" s="26"/>
      <c r="F347" s="26"/>
    </row>
    <row r="348" spans="1:6" ht="12.75">
      <c r="A348" s="27"/>
      <c r="B348" s="26"/>
      <c r="C348" s="26"/>
      <c r="D348" s="26"/>
      <c r="E348" s="26"/>
      <c r="F348" s="26"/>
    </row>
    <row r="349" spans="1:6" ht="12.75">
      <c r="A349" s="27"/>
      <c r="B349" s="26"/>
      <c r="C349" s="26"/>
      <c r="D349" s="26"/>
      <c r="E349" s="26"/>
      <c r="F349" s="26"/>
    </row>
    <row r="350" spans="1:6" ht="12.75">
      <c r="A350" s="27"/>
      <c r="B350" s="26"/>
      <c r="C350" s="26"/>
      <c r="D350" s="26"/>
      <c r="E350" s="26"/>
      <c r="F350" s="26"/>
    </row>
    <row r="351" spans="1:6" ht="12.75">
      <c r="A351" s="27"/>
      <c r="B351" s="26"/>
      <c r="C351" s="26"/>
      <c r="D351" s="26"/>
      <c r="E351" s="26"/>
      <c r="F351" s="26"/>
    </row>
    <row r="352" spans="1:6" ht="12.75">
      <c r="A352" s="27"/>
      <c r="B352" s="26"/>
      <c r="C352" s="26"/>
      <c r="D352" s="26"/>
      <c r="E352" s="26"/>
      <c r="F352" s="26"/>
    </row>
    <row r="353" spans="1:6" ht="12.75">
      <c r="A353" s="27"/>
      <c r="B353" s="26"/>
      <c r="C353" s="26"/>
      <c r="D353" s="26"/>
      <c r="E353" s="26"/>
      <c r="F353" s="26"/>
    </row>
    <row r="354" spans="1:6" ht="12.75">
      <c r="A354" s="27"/>
      <c r="B354" s="26"/>
      <c r="C354" s="26"/>
      <c r="D354" s="26"/>
      <c r="E354" s="26"/>
      <c r="F354" s="26"/>
    </row>
    <row r="355" spans="1:6" ht="12.75">
      <c r="A355" s="27"/>
      <c r="B355" s="26"/>
      <c r="C355" s="26"/>
      <c r="D355" s="26"/>
      <c r="E355" s="26"/>
      <c r="F355" s="26"/>
    </row>
    <row r="356" spans="1:6" ht="12.75">
      <c r="A356" s="27"/>
      <c r="B356" s="26"/>
      <c r="C356" s="26"/>
      <c r="D356" s="26"/>
      <c r="E356" s="26"/>
      <c r="F356" s="26"/>
    </row>
    <row r="357" spans="1:6" ht="12.75">
      <c r="A357" s="27"/>
      <c r="B357" s="26"/>
      <c r="C357" s="26"/>
      <c r="D357" s="26"/>
      <c r="E357" s="26"/>
      <c r="F357" s="26"/>
    </row>
    <row r="358" spans="1:6" ht="12.75">
      <c r="A358" s="27"/>
      <c r="B358" s="26"/>
      <c r="C358" s="26"/>
      <c r="D358" s="26"/>
      <c r="E358" s="26"/>
      <c r="F358" s="26"/>
    </row>
    <row r="359" spans="1:6" ht="12.75">
      <c r="A359" s="27"/>
      <c r="B359" s="26"/>
      <c r="C359" s="26"/>
      <c r="D359" s="26"/>
      <c r="E359" s="26"/>
      <c r="F359" s="26"/>
    </row>
    <row r="360" spans="1:6" ht="12.75">
      <c r="A360" s="27"/>
      <c r="B360" s="26"/>
      <c r="C360" s="26"/>
      <c r="D360" s="26"/>
      <c r="E360" s="26"/>
      <c r="F360" s="26"/>
    </row>
    <row r="361" spans="1:6" ht="12.75">
      <c r="A361" s="27"/>
      <c r="B361" s="26"/>
      <c r="C361" s="26"/>
      <c r="D361" s="26"/>
      <c r="E361" s="26"/>
      <c r="F361" s="26"/>
    </row>
    <row r="362" spans="1:6" ht="12.75">
      <c r="A362" s="27"/>
      <c r="B362" s="26"/>
      <c r="C362" s="26"/>
      <c r="D362" s="26"/>
      <c r="E362" s="26"/>
      <c r="F362" s="26"/>
    </row>
    <row r="363" spans="1:6" ht="12.75">
      <c r="A363" s="27"/>
      <c r="B363" s="26"/>
      <c r="C363" s="26"/>
      <c r="D363" s="26"/>
      <c r="E363" s="26"/>
      <c r="F363" s="26"/>
    </row>
    <row r="364" spans="1:6" ht="12.75">
      <c r="A364" s="27"/>
      <c r="B364" s="26"/>
      <c r="C364" s="26"/>
      <c r="D364" s="26"/>
      <c r="E364" s="26"/>
      <c r="F364" s="26"/>
    </row>
    <row r="365" spans="1:6" ht="12.75">
      <c r="A365" s="27"/>
      <c r="B365" s="26"/>
      <c r="C365" s="26"/>
      <c r="D365" s="26"/>
      <c r="E365" s="26"/>
      <c r="F365" s="26"/>
    </row>
    <row r="366" spans="1:6" ht="12.75">
      <c r="A366" s="27"/>
      <c r="B366" s="26"/>
      <c r="C366" s="26"/>
      <c r="D366" s="26"/>
      <c r="E366" s="26"/>
      <c r="F366" s="26"/>
    </row>
    <row r="367" spans="1:6" ht="12.75">
      <c r="A367" s="27"/>
      <c r="B367" s="26"/>
      <c r="C367" s="26"/>
      <c r="D367" s="26"/>
      <c r="E367" s="26"/>
      <c r="F367" s="26"/>
    </row>
    <row r="368" spans="1:6" ht="12.75">
      <c r="A368" s="27"/>
      <c r="B368" s="26"/>
      <c r="C368" s="26"/>
      <c r="D368" s="26"/>
      <c r="E368" s="26"/>
      <c r="F368" s="26"/>
    </row>
    <row r="369" spans="1:6" ht="12.75">
      <c r="A369" s="27"/>
      <c r="B369" s="26"/>
      <c r="C369" s="26"/>
      <c r="D369" s="26"/>
      <c r="E369" s="26"/>
      <c r="F369" s="26"/>
    </row>
    <row r="370" spans="1:6" ht="12.75">
      <c r="A370" s="27"/>
      <c r="B370" s="26"/>
      <c r="C370" s="26"/>
      <c r="D370" s="26"/>
      <c r="E370" s="26"/>
      <c r="F370" s="26"/>
    </row>
    <row r="371" spans="1:6" ht="12.75">
      <c r="A371" s="27"/>
      <c r="B371" s="26"/>
      <c r="C371" s="26"/>
      <c r="D371" s="26"/>
      <c r="E371" s="26"/>
      <c r="F371" s="26"/>
    </row>
    <row r="372" spans="1:6" ht="12.75">
      <c r="A372" s="27"/>
      <c r="B372" s="26"/>
      <c r="C372" s="26"/>
      <c r="D372" s="26"/>
      <c r="E372" s="26"/>
      <c r="F372" s="26"/>
    </row>
    <row r="373" spans="1:6" ht="12.75">
      <c r="A373" s="27"/>
      <c r="B373" s="26"/>
      <c r="C373" s="26"/>
      <c r="D373" s="26"/>
      <c r="E373" s="26"/>
      <c r="F373" s="26"/>
    </row>
    <row r="374" spans="1:6" ht="12.75">
      <c r="A374" s="27"/>
      <c r="B374" s="26"/>
      <c r="C374" s="26"/>
      <c r="D374" s="26"/>
      <c r="E374" s="26"/>
      <c r="F374" s="26"/>
    </row>
    <row r="375" spans="1:6" ht="12.75">
      <c r="A375" s="27"/>
      <c r="B375" s="26"/>
      <c r="C375" s="26"/>
      <c r="D375" s="26"/>
      <c r="E375" s="26"/>
      <c r="F375" s="26"/>
    </row>
    <row r="376" spans="1:6" ht="12.75">
      <c r="A376" s="27"/>
      <c r="B376" s="26"/>
      <c r="C376" s="26"/>
      <c r="D376" s="26"/>
      <c r="E376" s="26"/>
      <c r="F376" s="26"/>
    </row>
    <row r="377" spans="1:6" ht="12.75">
      <c r="A377" s="27"/>
      <c r="B377" s="26"/>
      <c r="C377" s="26"/>
      <c r="D377" s="26"/>
      <c r="E377" s="26"/>
      <c r="F377" s="26"/>
    </row>
    <row r="378" spans="1:6" ht="12.75">
      <c r="A378" s="27"/>
      <c r="B378" s="26"/>
      <c r="C378" s="26"/>
      <c r="D378" s="26"/>
      <c r="E378" s="26"/>
      <c r="F378" s="26"/>
    </row>
    <row r="379" spans="1:6" ht="12.75">
      <c r="A379" s="27"/>
      <c r="B379" s="26"/>
      <c r="C379" s="26"/>
      <c r="D379" s="26"/>
      <c r="E379" s="26"/>
      <c r="F379" s="26"/>
    </row>
    <row r="380" spans="1:6" ht="12.75">
      <c r="A380" s="27"/>
      <c r="B380" s="26"/>
      <c r="C380" s="26"/>
      <c r="D380" s="26"/>
      <c r="E380" s="26"/>
      <c r="F380" s="26"/>
    </row>
    <row r="381" spans="1:6" ht="12.75">
      <c r="A381" s="27"/>
      <c r="B381" s="26"/>
      <c r="C381" s="26"/>
      <c r="D381" s="26"/>
      <c r="E381" s="26"/>
      <c r="F381" s="26"/>
    </row>
    <row r="382" spans="1:6" ht="12.75">
      <c r="A382" s="27"/>
      <c r="B382" s="26"/>
      <c r="C382" s="26"/>
      <c r="D382" s="26"/>
      <c r="E382" s="26"/>
      <c r="F382" s="26"/>
    </row>
    <row r="383" spans="1:6" ht="12.75">
      <c r="A383" s="27"/>
      <c r="B383" s="26"/>
      <c r="C383" s="26"/>
      <c r="D383" s="26"/>
      <c r="E383" s="26"/>
      <c r="F383" s="26"/>
    </row>
    <row r="384" spans="1:6" ht="12.75">
      <c r="A384" s="27"/>
      <c r="B384" s="26"/>
      <c r="C384" s="26"/>
      <c r="D384" s="26"/>
      <c r="E384" s="26"/>
      <c r="F384" s="26"/>
    </row>
    <row r="385" spans="1:6" ht="12.75">
      <c r="A385" s="27"/>
      <c r="B385" s="26"/>
      <c r="C385" s="26"/>
      <c r="D385" s="26"/>
      <c r="E385" s="26"/>
      <c r="F385" s="26"/>
    </row>
    <row r="386" spans="1:6" ht="12.75">
      <c r="A386" s="27"/>
      <c r="B386" s="26"/>
      <c r="C386" s="26"/>
      <c r="D386" s="26"/>
      <c r="E386" s="26"/>
      <c r="F386" s="26"/>
    </row>
    <row r="387" spans="1:6" ht="12.75">
      <c r="A387" s="27"/>
      <c r="B387" s="26"/>
      <c r="C387" s="26"/>
      <c r="D387" s="26"/>
      <c r="E387" s="26"/>
      <c r="F387" s="26"/>
    </row>
    <row r="388" spans="1:6" ht="12.75">
      <c r="A388" s="27"/>
      <c r="B388" s="26"/>
      <c r="C388" s="26"/>
      <c r="D388" s="26"/>
      <c r="E388" s="26"/>
      <c r="F388" s="26"/>
    </row>
    <row r="389" spans="1:6" ht="12.75">
      <c r="A389" s="27"/>
      <c r="B389" s="26"/>
      <c r="C389" s="26"/>
      <c r="D389" s="26"/>
      <c r="E389" s="26"/>
      <c r="F389" s="26"/>
    </row>
    <row r="390" spans="1:6" ht="12.75">
      <c r="A390" s="27"/>
      <c r="B390" s="26"/>
      <c r="C390" s="26"/>
      <c r="D390" s="26"/>
      <c r="E390" s="26"/>
      <c r="F390" s="26"/>
    </row>
    <row r="391" spans="1:6" ht="12.75">
      <c r="A391" s="27"/>
      <c r="B391" s="26"/>
      <c r="C391" s="26"/>
      <c r="D391" s="26"/>
      <c r="E391" s="26"/>
      <c r="F391" s="26"/>
    </row>
    <row r="392" spans="1:6" ht="12.75">
      <c r="A392" s="27"/>
      <c r="B392" s="26"/>
      <c r="C392" s="26"/>
      <c r="D392" s="26"/>
      <c r="E392" s="26"/>
      <c r="F392" s="26"/>
    </row>
    <row r="393" spans="1:6" ht="12.75">
      <c r="A393" s="27"/>
      <c r="B393" s="26"/>
      <c r="C393" s="26"/>
      <c r="D393" s="26"/>
      <c r="E393" s="26"/>
      <c r="F393" s="26"/>
    </row>
    <row r="394" spans="1:6" ht="12.75">
      <c r="A394" s="27"/>
      <c r="B394" s="26"/>
      <c r="C394" s="26"/>
      <c r="D394" s="26"/>
      <c r="E394" s="26"/>
      <c r="F394" s="26"/>
    </row>
    <row r="395" spans="1:6" ht="12.75">
      <c r="A395" s="27"/>
      <c r="B395" s="26"/>
      <c r="C395" s="26"/>
      <c r="D395" s="26"/>
      <c r="E395" s="26"/>
      <c r="F395" s="26"/>
    </row>
    <row r="396" spans="1:6" ht="12.75">
      <c r="A396" s="27"/>
      <c r="B396" s="26"/>
      <c r="C396" s="26"/>
      <c r="D396" s="26"/>
      <c r="E396" s="26"/>
      <c r="F396" s="26"/>
    </row>
    <row r="397" spans="1:6" ht="12.75">
      <c r="A397" s="27"/>
      <c r="B397" s="26"/>
      <c r="C397" s="26"/>
      <c r="D397" s="26"/>
      <c r="E397" s="26"/>
      <c r="F397" s="26"/>
    </row>
    <row r="398" spans="1:6" ht="12.75">
      <c r="A398" s="27"/>
      <c r="B398" s="26"/>
      <c r="C398" s="26"/>
      <c r="D398" s="26"/>
      <c r="E398" s="26"/>
      <c r="F398" s="26"/>
    </row>
    <row r="399" spans="1:6" ht="12.75">
      <c r="A399" s="27"/>
      <c r="B399" s="26"/>
      <c r="C399" s="26"/>
      <c r="D399" s="26"/>
      <c r="E399" s="26"/>
      <c r="F399" s="26"/>
    </row>
    <row r="400" spans="1:6" ht="12.75">
      <c r="A400" s="27"/>
      <c r="B400" s="26"/>
      <c r="C400" s="26"/>
      <c r="D400" s="26"/>
      <c r="E400" s="26"/>
      <c r="F400" s="26"/>
    </row>
    <row r="401" spans="1:6" ht="12.75">
      <c r="A401" s="27"/>
      <c r="B401" s="26"/>
      <c r="C401" s="26"/>
      <c r="D401" s="26"/>
      <c r="E401" s="26"/>
      <c r="F401" s="26"/>
    </row>
    <row r="402" spans="1:6" ht="12.75">
      <c r="A402" s="27"/>
      <c r="B402" s="26"/>
      <c r="C402" s="26"/>
      <c r="D402" s="26"/>
      <c r="E402" s="26"/>
      <c r="F402" s="26"/>
    </row>
    <row r="403" spans="1:6" ht="12.75">
      <c r="A403" s="27"/>
      <c r="B403" s="26"/>
      <c r="C403" s="26"/>
      <c r="D403" s="26"/>
      <c r="E403" s="26"/>
      <c r="F403" s="26"/>
    </row>
    <row r="404" spans="1:6" ht="12.75">
      <c r="A404" s="27"/>
      <c r="B404" s="26"/>
      <c r="C404" s="26"/>
      <c r="D404" s="26"/>
      <c r="E404" s="26"/>
      <c r="F404" s="26"/>
    </row>
    <row r="405" spans="1:6" ht="12.75">
      <c r="A405" s="27"/>
      <c r="B405" s="26"/>
      <c r="C405" s="26"/>
      <c r="D405" s="26"/>
      <c r="E405" s="26"/>
      <c r="F405" s="26"/>
    </row>
    <row r="406" spans="1:6" ht="12.75">
      <c r="A406" s="27"/>
      <c r="B406" s="26"/>
      <c r="C406" s="26"/>
      <c r="D406" s="26"/>
      <c r="E406" s="26"/>
      <c r="F406" s="26"/>
    </row>
    <row r="407" spans="1:6" ht="12.75">
      <c r="A407" s="27"/>
      <c r="B407" s="26"/>
      <c r="C407" s="26"/>
      <c r="D407" s="26"/>
      <c r="E407" s="26"/>
      <c r="F407" s="26"/>
    </row>
    <row r="408" spans="1:6" ht="12.75">
      <c r="A408" s="27"/>
      <c r="B408" s="26"/>
      <c r="C408" s="26"/>
      <c r="D408" s="26"/>
      <c r="E408" s="26"/>
      <c r="F408" s="26"/>
    </row>
    <row r="409" spans="1:6" ht="12.75">
      <c r="A409" s="27"/>
      <c r="B409" s="26"/>
      <c r="C409" s="26"/>
      <c r="D409" s="26"/>
      <c r="E409" s="26"/>
      <c r="F409" s="26"/>
    </row>
    <row r="410" spans="1:6" ht="12.75">
      <c r="A410" s="27"/>
      <c r="B410" s="26"/>
      <c r="C410" s="26"/>
      <c r="D410" s="26"/>
      <c r="E410" s="26"/>
      <c r="F410" s="26"/>
    </row>
    <row r="411" spans="1:6" ht="12.75">
      <c r="A411" s="27"/>
      <c r="B411" s="26"/>
      <c r="C411" s="26"/>
      <c r="D411" s="26"/>
      <c r="E411" s="26"/>
      <c r="F411" s="26"/>
    </row>
    <row r="412" spans="1:6" ht="12.75">
      <c r="A412" s="27"/>
      <c r="B412" s="26"/>
      <c r="C412" s="26"/>
      <c r="D412" s="26"/>
      <c r="E412" s="26"/>
      <c r="F412" s="26"/>
    </row>
    <row r="413" spans="1:6" ht="12.75">
      <c r="A413" s="27"/>
      <c r="B413" s="26"/>
      <c r="C413" s="26"/>
      <c r="D413" s="26"/>
      <c r="E413" s="26"/>
      <c r="F413" s="26"/>
    </row>
    <row r="414" spans="1:6" ht="12.75">
      <c r="A414" s="27"/>
      <c r="B414" s="26"/>
      <c r="C414" s="26"/>
      <c r="D414" s="26"/>
      <c r="E414" s="26"/>
      <c r="F414" s="26"/>
    </row>
    <row r="415" spans="1:6" ht="12.75">
      <c r="A415" s="27"/>
      <c r="B415" s="26"/>
      <c r="C415" s="26"/>
      <c r="D415" s="26"/>
      <c r="E415" s="26"/>
      <c r="F415" s="26"/>
    </row>
    <row r="416" spans="1:6" ht="12.75">
      <c r="A416" s="27"/>
      <c r="B416" s="26"/>
      <c r="C416" s="26"/>
      <c r="D416" s="26"/>
      <c r="E416" s="26"/>
      <c r="F416" s="26"/>
    </row>
    <row r="417" spans="1:6" ht="12.75">
      <c r="A417" s="27"/>
      <c r="B417" s="26"/>
      <c r="C417" s="26"/>
      <c r="D417" s="26"/>
      <c r="E417" s="26"/>
      <c r="F417" s="26"/>
    </row>
    <row r="418" spans="1:6" ht="12.75">
      <c r="A418" s="27"/>
      <c r="B418" s="26"/>
      <c r="C418" s="26"/>
      <c r="D418" s="26"/>
      <c r="E418" s="26"/>
      <c r="F418" s="26"/>
    </row>
    <row r="1286" ht="16.5" customHeight="1"/>
  </sheetData>
  <sheetProtection selectLockedCells="1" selectUnlockedCells="1"/>
  <mergeCells count="7">
    <mergeCell ref="A7:H8"/>
    <mergeCell ref="D1:F1"/>
    <mergeCell ref="D2:F2"/>
    <mergeCell ref="C3:F3"/>
    <mergeCell ref="D4:F4"/>
    <mergeCell ref="D5:F5"/>
    <mergeCell ref="A6:H6"/>
  </mergeCells>
  <printOptions/>
  <pageMargins left="0.3937007874015748" right="0" top="0.15748031496062992" bottom="0.35433070866141736" header="0.5118110236220472" footer="0.5118110236220472"/>
  <pageSetup fitToHeight="63" horizontalDpi="300" verticalDpi="300" orientation="portrait" paperSize="9" scale="81"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GLAVBUH</cp:lastModifiedBy>
  <cp:lastPrinted>2015-04-22T08:28:58Z</cp:lastPrinted>
  <dcterms:created xsi:type="dcterms:W3CDTF">2014-10-22T06:34:30Z</dcterms:created>
  <dcterms:modified xsi:type="dcterms:W3CDTF">2016-07-12T13:44:04Z</dcterms:modified>
  <cp:category/>
  <cp:version/>
  <cp:contentType/>
  <cp:contentStatus/>
</cp:coreProperties>
</file>