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26" yWindow="65476" windowWidth="12390" windowHeight="7005" tabRatio="440" activeTab="0"/>
  </bookViews>
  <sheets>
    <sheet name="1полугодие2016" sheetId="1" r:id="rId1"/>
  </sheets>
  <definedNames>
    <definedName name="_xlnm.Print_Area" localSheetId="0">'1полугодие2016'!$A$1:$I$226</definedName>
  </definedNames>
  <calcPr fullCalcOnLoad="1"/>
</workbook>
</file>

<file path=xl/sharedStrings.xml><?xml version="1.0" encoding="utf-8"?>
<sst xmlns="http://schemas.openxmlformats.org/spreadsheetml/2006/main" count="926" uniqueCount="251">
  <si>
    <t>Меоприятия по оформлению памятников в муниципальную собственность в рамках непрограмных направлений деятельности органов местного самоуправления</t>
  </si>
  <si>
    <t>Мероприятия по ремонту памятников (братских захоронений) к 70-летию Победы в Великой отечественной войне в рамках непрограмных направлений деятельности органов местного самоуправления</t>
  </si>
  <si>
    <t>110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</si>
  <si>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сельскон поселение на 2015-2017 годы"</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</si>
  <si>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сельскон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</si>
  <si>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</si>
  <si>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310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</si>
  <si>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2015-2017 годы"</t>
  </si>
  <si>
    <t>Мероприятия по проведению и участия в спортивных мероприятиях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области"Развитие физической культуры и спорта в муниципальном образовании Пениковское сельское поселение на 2015-2017 годы"</t>
  </si>
  <si>
    <t>Содержание спортивных инструкторов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2015-2017 годы"</t>
  </si>
  <si>
    <t>Обслуживание оборудования в надлежащем виде открытой спортивной площадки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2015-2017 годы"</t>
  </si>
  <si>
    <t>Жилищное  хозяйство</t>
  </si>
  <si>
    <t>Наименование</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</si>
  <si>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</si>
  <si>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</si>
  <si>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</si>
  <si>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</si>
  <si>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</si>
  <si>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</si>
  <si>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</si>
  <si>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</si>
  <si>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</si>
  <si>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</si>
  <si>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</si>
  <si>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</si>
  <si>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</si>
  <si>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</si>
  <si>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</si>
  <si>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</si>
  <si>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</si>
  <si>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</si>
  <si>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</si>
  <si>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</si>
  <si>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</si>
  <si>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</si>
  <si>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</si>
  <si>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Фонд оплаты труда казенных учреждений и взносы по обязательному социальному страхованию</t>
  </si>
  <si>
    <t>11</t>
  </si>
  <si>
    <t>10</t>
  </si>
  <si>
    <t>00</t>
  </si>
  <si>
    <t>Иные выплаты населению</t>
  </si>
  <si>
    <t>05</t>
  </si>
  <si>
    <t>02</t>
  </si>
  <si>
    <t>Местная администрация муниципального образования Пениковское сельское поселение</t>
  </si>
  <si>
    <t>Другие вопросы в области культуры и киноматографии</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</si>
  <si>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</si>
  <si>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</si>
  <si>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</si>
  <si>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</si>
  <si>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</si>
  <si>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</si>
  <si>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</si>
  <si>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</si>
  <si>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</si>
  <si>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</si>
  <si>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050</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</si>
  <si>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</si>
  <si>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</si>
  <si>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</si>
  <si>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</si>
  <si>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</si>
  <si>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</si>
  <si>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Профилактика экстремизма и терроризма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2015 - 2017 годы»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</si>
  <si>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</si>
  <si>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</si>
  <si>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</si>
  <si>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</si>
  <si>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</si>
  <si>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постановке на кадастровый учет вводимых в эксплуатацию новых линий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</si>
  <si>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Подпрограмма "Содержание автомобильных дорог в зимний период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</si>
  <si>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очистке дорог от снега внутрипоселковых дорог общего пользования местного значения в рамках подпрограммы "Содержание автомобильных дорог в зимний период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</si>
  <si>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2015-2017 годы"</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</si>
  <si>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2015-2017 годы"</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</si>
  <si>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2015-2017 годы"</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</si>
  <si>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</si>
  <si>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 2015-2017 годы"</t>
  </si>
  <si>
    <t xml:space="preserve">Мероприятия по установке и обустройству мусоросборных площадок в рамках подпрограммы "Прочие мероприятия по благоустройству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 </t>
  </si>
  <si>
    <t>Межбюджетные трансферты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</si>
  <si>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</si>
  <si>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Ремонт автомобильных дорог общего пользования местного значения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</si>
  <si>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Проведение проектных работ по строительству распределительного газопровода на территории поселения в рамках муниципальной программы муниципального образования Пениковское сельское поселение "Устойчивое развитие территории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</si>
  <si>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2015-2017 годы"</t>
  </si>
  <si>
    <t>Мероприятия по приведению водозаборных узлов в соответствие с нормами и и требованиями действующего законодательства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2015-2017 годы"</t>
  </si>
  <si>
    <t>Проведение превентивных мероприятий в области пожарной безопасности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2015-2017 годы"</t>
  </si>
  <si>
    <t>Проведение  превентивных мероприятий в области гражданской обороны и чрезвычайных ситуаций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2015-2017 годы"</t>
  </si>
  <si>
    <t>Осуществление отдельных государственных полномочий в рамках непрограммных направлений деятельности органов местного самоуправления</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</si>
  <si>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</si>
  <si>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</si>
  <si>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</si>
  <si>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</si>
  <si>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в области жилищного хозяйства по обеспечению оплаты взносов на капитальный ремонт многоквартирных домов в рамках непрограмных направлений деятельности органов местного самоуправления</t>
  </si>
  <si>
    <t>Мероприятия в области жилищного хозяйства по обеспечению начисления, сбора платы за соцнайм муниципального жилья в рамках непрограммных направлений деятельности органов местного самоуправления</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</si>
  <si>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</si>
  <si>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Мероприятия в области градостроения и  землепользования в рамках непрограммных направлений деятельности органов местного самоуправления</t>
  </si>
  <si>
    <t>Мероприятия в области коммунального хозяйства по оформлению безхозяйного имущества  в рамках непрограмных направлениях деятельности органов местного самоуправления</t>
  </si>
  <si>
    <t>Мероприятия по модернизации, ремонту и поддержания в работоспособном состоянии уличного освещения, прокладке новых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</si>
  <si>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поселениена 2015-2017 годы"</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</si>
  <si>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поселениена 2015-2017 годы"</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</si>
  <si>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2015-2017 годы"</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</si>
  <si>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</si>
  <si>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</si>
  <si>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</si>
  <si>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Мероприятия по обеспечению текущего ремонта и технического обслуживания газораспределительной сети в рамках непрограммных направлений деятельности органов местного самоуправления</t>
  </si>
  <si>
    <t>Подпрограмма "Прочие мероприятия по благоустройству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2015-2017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</si>
  <si>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2015-2017 годы"</t>
  </si>
  <si>
    <t xml:space="preserve">Мероприятия по установке и обустройству детских игровых площадок в рамках подпрограммы "Прочие мероприятия по благоустройству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2015-2017 годы" </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</si>
  <si>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сельскон поселение на 2015-2017 годы"</t>
  </si>
  <si>
    <t>Подпрограмма "Создание условий для организации и проведения культурно-массовых мероприятий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на 2015-2017 годы"</t>
  </si>
  <si>
    <t>Организация поселенческих культурно-массовых мероприятий и праздников в рамках подпрограммы  "Создание условий для организации и проведения культурно-массовых мероприятий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сельскон поселение на 2015-2017 годы"</t>
  </si>
  <si>
    <t>Содержание художественного руководителя в рамках подпрограммы  "Создание условий для организации и проведения культурно-массовых мероприятий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сельскон поселение на 2015-2017 годы"</t>
  </si>
  <si>
    <t>Доплата к пенсиям в рамках муниципальной программы муниципального образования Пениковское сельское поселение  "Социальная поддержка населения в  муниципальном образовании Пениковское сельское поселение на 2015-2017 годы" (Иные пенсии, социальные доплаты к пенсиям)</t>
  </si>
  <si>
    <t>Поддержка отдельных категорий граждан Пениковского сельского поселения в рамках муниципальной программы  муниципального образования Пениковское сельское поселение  "Социальная поддержка населения в  муниципальном образовании Пениковское сельское поселение на 2015-2017 годы" (Пособия,  компенсации. меры социальной поддержки по публичным нормативным обязательствам)</t>
  </si>
  <si>
    <t>Поздравление жителей поселения с юбилейными датами в рамках муниципальной программы  муниципального образования Пениковское сельское поселение  "Социальная поддержка населения в  муниципальном образовании Пениковское сельское поселение на 2015-2017 годы"</t>
  </si>
  <si>
    <t>Уплата  налогов, сборов и иных платежей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</si>
  <si>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на 2015-2017 годы"</t>
  </si>
  <si>
    <t>Обеспечение замены внутриквартирных узлов учета потребляемых ресурсов в квартирах по договору соцнайма в рамках муниципальной программы муниципального образования Пениковское сельское поселение "Развитие и реконструкция жилищно-коммунального хозяйства муниципального образования Пениковское сельское поселение на 2015-2017 годы"</t>
  </si>
  <si>
    <t>Обеспечение ремонта и обслуживания жилищного муниципального фонда в рамках муниципальной программы муниципального образования Пениковское сельское поселение "Развитие и реконструкция жилищно-коммунального хозяйства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</si>
  <si>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</si>
  <si>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Пениковского сельского поселения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</si>
  <si>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Мероприятия по изготовлению сметной документации в рамках непрограммных направлений деятельности органов местного самоуправления</t>
  </si>
  <si>
    <t>Мероприятия по обеспечению первичного пробного пуска газа во вновь построенном распределительном газопроводе в д.Куккузи в рамках непрограммных направлений деятельности органов местного самоуправления</t>
  </si>
  <si>
    <t>Мероприятия по оплате денежного вознаграждения старостам населенных пунктов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</si>
  <si>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 xml:space="preserve">Расходы на софинансирование переданных отдельных государственных полномочий, софинансирование государственных программ </t>
  </si>
  <si>
    <t xml:space="preserve">П О К А З А Т Е Л И </t>
  </si>
  <si>
    <t>исполнения расходной части местного бюджета муниципального образования</t>
  </si>
  <si>
    <t>Код главы</t>
  </si>
  <si>
    <t>Код раздела</t>
  </si>
  <si>
    <t>Код подраздела</t>
  </si>
  <si>
    <t>Код целевой статьи</t>
  </si>
  <si>
    <t>Код вида расходов</t>
  </si>
  <si>
    <t>тыс. рублей</t>
  </si>
  <si>
    <t>Процент исполнения</t>
  </si>
  <si>
    <t>Пениковское сельское поселение по главным распорядителям</t>
  </si>
  <si>
    <t>244</t>
  </si>
  <si>
    <t>Плановые показатели на 2016 год</t>
  </si>
  <si>
    <t>99000000000</t>
  </si>
  <si>
    <t>9000000000</t>
  </si>
  <si>
    <t>9900000210</t>
  </si>
  <si>
    <t>9900000000</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</si>
  <si>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</si>
  <si>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</si>
  <si>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</si>
  <si>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межбюджетные трансферты на передачу полномочий по осуществлению муниципального финансового контроля</t>
  </si>
  <si>
    <t>9900005030</t>
  </si>
  <si>
    <t>540</t>
  </si>
  <si>
    <t>9900000200</t>
  </si>
  <si>
    <t>9900005010</t>
  </si>
  <si>
    <t>0900000000</t>
  </si>
  <si>
    <t>Основное мероприятие "Обеспечение условий по поддержке проектов местных инициатив граждан"</t>
  </si>
  <si>
    <t>0900100000</t>
  </si>
  <si>
    <t>0900101330</t>
  </si>
  <si>
    <t>9900070000</t>
  </si>
  <si>
    <t>9900071340</t>
  </si>
  <si>
    <t>990000000</t>
  </si>
  <si>
    <t>9900050000</t>
  </si>
  <si>
    <t>9900051180</t>
  </si>
  <si>
    <t>0800000000</t>
  </si>
  <si>
    <t>0800101290</t>
  </si>
  <si>
    <t>0800101300</t>
  </si>
  <si>
    <t>0800201310</t>
  </si>
  <si>
    <t>0800201320</t>
  </si>
  <si>
    <t>9900080000</t>
  </si>
  <si>
    <t>9900080010</t>
  </si>
  <si>
    <t>9900080110</t>
  </si>
  <si>
    <t>Основное мероприятие "Проведение превентивных мероприятий в области ГО и ЧС"</t>
  </si>
  <si>
    <t>0800200000</t>
  </si>
  <si>
    <t>0500000000</t>
  </si>
  <si>
    <t>0500101220</t>
  </si>
  <si>
    <t>Разработка схемы организации дорожного движения</t>
  </si>
  <si>
    <t>0500101230</t>
  </si>
  <si>
    <t>Основное мероприятие "Капитальный ремонт и ремонт автомобильных дорог общего пользования местного значения в рамках государственной программы Ленинградской области</t>
  </si>
  <si>
    <t>0500200000</t>
  </si>
  <si>
    <t>Осуществление отдельных государственных полномочий Ленинградской области</t>
  </si>
  <si>
    <t>0500270000</t>
  </si>
  <si>
    <t>Мероприятия на  капитальный  ремонт и ремонт автомобильных дорог общего пользования местного значения</t>
  </si>
  <si>
    <t>0500290140</t>
  </si>
  <si>
    <t>0900190880</t>
  </si>
  <si>
    <t>9900080130</t>
  </si>
  <si>
    <t>99000800040</t>
  </si>
  <si>
    <t>0300000000</t>
  </si>
  <si>
    <t>0300101070</t>
  </si>
  <si>
    <t>0300101080</t>
  </si>
  <si>
    <t>9900080020</t>
  </si>
  <si>
    <t>9900080030</t>
  </si>
  <si>
    <t>0700000000</t>
  </si>
  <si>
    <t>0700101280</t>
  </si>
  <si>
    <t>Проектирование и строительство распределительного газопрвода на территории поселения</t>
  </si>
  <si>
    <t>Бюджетные инвестиции в объекты капитального строительства муниципальной собственности</t>
  </si>
  <si>
    <t>414</t>
  </si>
  <si>
    <t>9900080050</t>
  </si>
  <si>
    <t>9900080090</t>
  </si>
  <si>
    <t>9900080100</t>
  </si>
  <si>
    <t>Мероприятия по проведению кадастровых работ для оформления земельных участков</t>
  </si>
  <si>
    <t>9900080140</t>
  </si>
  <si>
    <t>0400000000</t>
  </si>
  <si>
    <t>0410000000</t>
  </si>
  <si>
    <t>0410101090</t>
  </si>
  <si>
    <t>0410101100</t>
  </si>
  <si>
    <t>0410101110</t>
  </si>
  <si>
    <t>0410201120</t>
  </si>
  <si>
    <t>0420000000</t>
  </si>
  <si>
    <t>0420101130</t>
  </si>
  <si>
    <t>0430000000</t>
  </si>
  <si>
    <t>0430101140</t>
  </si>
  <si>
    <t>0430101150</t>
  </si>
  <si>
    <t>0430101160</t>
  </si>
  <si>
    <t>0430101170</t>
  </si>
  <si>
    <t>0430101180</t>
  </si>
  <si>
    <t>0430201190</t>
  </si>
  <si>
    <t>0440000000</t>
  </si>
  <si>
    <t>0440101200</t>
  </si>
  <si>
    <t>0440200000</t>
  </si>
  <si>
    <t>Основное мероприятие "Обустройство территории поселения детскими игровыми площадками ,городками и уличными скамейками</t>
  </si>
  <si>
    <t>0440300000</t>
  </si>
  <si>
    <t>Мероприятия по благоустройству населенных пунктов</t>
  </si>
  <si>
    <t>9900080120</t>
  </si>
  <si>
    <t>0100000000</t>
  </si>
  <si>
    <t>01200000000</t>
  </si>
  <si>
    <t>0120100230</t>
  </si>
  <si>
    <t>9900080070</t>
  </si>
  <si>
    <t>9900080080</t>
  </si>
  <si>
    <t>Прочая закупка товаров,работ и услуг для обеспечения муниципальных нужд</t>
  </si>
  <si>
    <t>0110100000</t>
  </si>
  <si>
    <t>0110101020</t>
  </si>
  <si>
    <t>0110101010</t>
  </si>
  <si>
    <t>0600000000</t>
  </si>
  <si>
    <t>0600101240</t>
  </si>
  <si>
    <t>0600201250</t>
  </si>
  <si>
    <t>0600301260</t>
  </si>
  <si>
    <t>0200000000</t>
  </si>
  <si>
    <t>0200101040</t>
  </si>
  <si>
    <t>0200101050</t>
  </si>
  <si>
    <t>0200201060</t>
  </si>
  <si>
    <t>за 1 полугодие 2016 года</t>
  </si>
  <si>
    <t>Предоставление муниципальным бюджетным и автономным учреждениям субсидий на обеспечение деятельности библиотек</t>
  </si>
  <si>
    <t>0110101240</t>
  </si>
  <si>
    <t>610</t>
  </si>
  <si>
    <t>Предоставление муниципальным бюджетным и автономным учреждениям субсидий на обеспечение деятельности домов культуры</t>
  </si>
  <si>
    <t>0120102240</t>
  </si>
  <si>
    <t>Мероприятия по награждению знаками отличия жителей МО Пениковское с/п за заслуги перед поселением</t>
  </si>
  <si>
    <t>0600301350</t>
  </si>
  <si>
    <t>360</t>
  </si>
  <si>
    <t>Предоставление муниципальным бюджетным и автономным учреждениям субсидий для обеспечения условий для развития физкультуры и массового спорта</t>
  </si>
  <si>
    <t>Предоставление муниципальным бюджетным и автономным учреждениям субсидий для обеспечения условий для развития  массового спорта</t>
  </si>
  <si>
    <t>Предоставление муниципальным бюджетным и автономным учреждениям субсидий на обустройство и обслуживание открытой спортивной площадки</t>
  </si>
  <si>
    <t>0200100000</t>
  </si>
  <si>
    <t>0200103240</t>
  </si>
  <si>
    <t>0200203240</t>
  </si>
  <si>
    <t>Исполнено за 1полугодие 2016 года</t>
  </si>
  <si>
    <t>0900170880</t>
  </si>
  <si>
    <t>Мероприятия по содействию развития на части территорий МО иных форм местного самоуправления</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</si>
</sst>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
    <numFmt numFmtId="180" formatCode="0000"/>
    <numFmt numFmtId="181" formatCode="0000000"/>
    <numFmt numFmtId="182" formatCode="000"/>
  </numFmts>
  <fonts count="50">
    <font>
      <sz val="10"/>
      <color indexed="8"/>
      <name val="Arial"/>
      <family val="0"/>
    </font>
    <font>
      <sz val="8"/>
      <name val="Arial"/>
      <family val="2"/>
    </font>
    <font>
      <sz val="10"/>
      <color indexed="8"/>
      <name val="Times New Roman"/>
      <family val="1"/>
    </font>
    <font>
      <sz val="12"/>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sz val="12"/>
      <name val="Times New Roman"/>
      <family val="1"/>
    </font>
    <font>
      <i/>
      <sz val="12"/>
      <name val="Times New Roman"/>
      <family val="1"/>
    </font>
    <font>
      <u val="single"/>
      <sz val="10"/>
      <color indexed="12"/>
      <name val="Arial"/>
      <family val="2"/>
    </font>
    <font>
      <u val="single"/>
      <sz val="10"/>
      <color indexed="36"/>
      <name val="Arial"/>
      <family val="2"/>
    </font>
    <font>
      <sz val="14"/>
      <color indexed="8"/>
      <name val="Times New Roman"/>
      <family val="1"/>
    </font>
    <font>
      <sz val="14"/>
      <color indexed="8"/>
      <name val="Arial"/>
      <family val="2"/>
    </font>
    <font>
      <sz val="11"/>
      <name val="Times New Roman"/>
      <family val="1"/>
    </font>
    <font>
      <sz val="11"/>
      <color indexed="8"/>
      <name val="Times New Roman"/>
      <family val="1"/>
    </font>
    <font>
      <sz val="10"/>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color indexed="63"/>
      </left>
      <right>
        <color indexed="63"/>
      </right>
      <top style="medium"/>
      <bottom style="medium"/>
    </border>
    <border>
      <left style="medium"/>
      <right>
        <color indexed="63"/>
      </right>
      <top style="medium"/>
      <bottom style="mediu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medium"/>
      <right style="thin"/>
      <top style="medium"/>
      <bottom style="medium"/>
    </border>
    <border>
      <left style="thin"/>
      <right style="thin"/>
      <top>
        <color indexed="63"/>
      </top>
      <bottom>
        <color indexed="63"/>
      </bottom>
    </border>
    <border>
      <left style="thin"/>
      <right style="thin"/>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thin"/>
    </border>
    <border>
      <left style="medium"/>
      <right>
        <color indexed="63"/>
      </right>
      <top style="thin"/>
      <bottom style="thin"/>
    </border>
    <border>
      <left style="medium"/>
      <right>
        <color indexed="63"/>
      </right>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medium"/>
      <right style="thin"/>
      <top style="thin"/>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color indexed="63"/>
      </top>
      <bottom style="mediu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5" fillId="0" borderId="0">
      <alignment/>
      <protection/>
    </xf>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64">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173" fontId="2" fillId="0" borderId="0" xfId="0" applyNumberFormat="1" applyFont="1" applyFill="1" applyAlignment="1">
      <alignment horizontal="center"/>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5" fillId="0" borderId="12" xfId="0" applyFont="1" applyFill="1" applyBorder="1" applyAlignment="1">
      <alignment wrapText="1"/>
    </xf>
    <xf numFmtId="0" fontId="5" fillId="0" borderId="10" xfId="0" applyFont="1" applyFill="1" applyBorder="1" applyAlignment="1">
      <alignment horizontal="center" wrapText="1"/>
    </xf>
    <xf numFmtId="0" fontId="6" fillId="0" borderId="13" xfId="0" applyFont="1" applyFill="1" applyBorder="1" applyAlignment="1">
      <alignment horizontal="center" wrapText="1"/>
    </xf>
    <xf numFmtId="0" fontId="3" fillId="0" borderId="14" xfId="0" applyFont="1" applyFill="1" applyBorder="1" applyAlignment="1">
      <alignment horizontal="center" wrapText="1"/>
    </xf>
    <xf numFmtId="49" fontId="6" fillId="0" borderId="13"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9" fontId="3" fillId="0" borderId="14" xfId="0" applyNumberFormat="1" applyFont="1" applyFill="1" applyBorder="1" applyAlignment="1">
      <alignment horizontal="center" wrapText="1"/>
    </xf>
    <xf numFmtId="0" fontId="3" fillId="0" borderId="16" xfId="0" applyFont="1" applyFill="1" applyBorder="1" applyAlignment="1">
      <alignment horizontal="center" wrapText="1"/>
    </xf>
    <xf numFmtId="49" fontId="3" fillId="0" borderId="16" xfId="0" applyNumberFormat="1" applyFont="1" applyFill="1" applyBorder="1" applyAlignment="1">
      <alignment horizontal="center" wrapText="1"/>
    </xf>
    <xf numFmtId="0" fontId="5" fillId="0" borderId="17"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3" xfId="0" applyFont="1" applyFill="1" applyBorder="1" applyAlignment="1">
      <alignment horizontal="center" wrapText="1"/>
    </xf>
    <xf numFmtId="0" fontId="3" fillId="0" borderId="18" xfId="0"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11" xfId="0" applyNumberFormat="1" applyFont="1" applyFill="1" applyBorder="1" applyAlignment="1">
      <alignment horizontal="center"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3" fillId="0" borderId="21" xfId="0" applyNumberFormat="1" applyFont="1" applyFill="1" applyBorder="1" applyAlignment="1">
      <alignment horizontal="center" wrapText="1"/>
    </xf>
    <xf numFmtId="0" fontId="6" fillId="0" borderId="14" xfId="0" applyFont="1" applyFill="1" applyBorder="1" applyAlignment="1">
      <alignment horizontal="center" wrapText="1"/>
    </xf>
    <xf numFmtId="49" fontId="6" fillId="0" borderId="14" xfId="0" applyNumberFormat="1" applyFont="1" applyFill="1" applyBorder="1" applyAlignment="1">
      <alignment horizontal="center" wrapText="1"/>
    </xf>
    <xf numFmtId="49" fontId="6" fillId="0" borderId="21" xfId="0" applyNumberFormat="1" applyFont="1" applyFill="1" applyBorder="1" applyAlignment="1">
      <alignment horizontal="center" wrapText="1"/>
    </xf>
    <xf numFmtId="49" fontId="3" fillId="0" borderId="22" xfId="0" applyNumberFormat="1" applyFont="1" applyFill="1" applyBorder="1" applyAlignment="1">
      <alignment horizontal="center" wrapText="1"/>
    </xf>
    <xf numFmtId="0" fontId="3" fillId="0" borderId="10" xfId="0" applyFont="1" applyFill="1" applyBorder="1" applyAlignment="1">
      <alignment horizontal="center" wrapText="1"/>
    </xf>
    <xf numFmtId="0" fontId="7" fillId="0" borderId="13" xfId="0" applyFont="1" applyFill="1" applyBorder="1" applyAlignment="1">
      <alignment horizontal="center" wrapText="1" shrinkToFit="1"/>
    </xf>
    <xf numFmtId="0" fontId="4" fillId="0" borderId="12" xfId="0" applyFont="1" applyFill="1" applyBorder="1" applyAlignment="1">
      <alignment horizontal="left"/>
    </xf>
    <xf numFmtId="0" fontId="4" fillId="0" borderId="12" xfId="0" applyFont="1" applyFill="1" applyBorder="1" applyAlignment="1">
      <alignment horizontal="center" wrapText="1"/>
    </xf>
    <xf numFmtId="0" fontId="6" fillId="0" borderId="23" xfId="0" applyFont="1" applyFill="1" applyBorder="1" applyAlignment="1">
      <alignment horizontal="left" wrapText="1"/>
    </xf>
    <xf numFmtId="0" fontId="3" fillId="0" borderId="24" xfId="0" applyFont="1" applyFill="1" applyBorder="1" applyAlignment="1">
      <alignment wrapText="1"/>
    </xf>
    <xf numFmtId="0" fontId="6" fillId="0" borderId="25" xfId="0" applyFont="1" applyFill="1" applyBorder="1" applyAlignment="1">
      <alignment wrapText="1"/>
    </xf>
    <xf numFmtId="0" fontId="6" fillId="0" borderId="23" xfId="0" applyFont="1" applyFill="1" applyBorder="1" applyAlignment="1">
      <alignment wrapText="1"/>
    </xf>
    <xf numFmtId="0" fontId="3" fillId="0" borderId="26" xfId="0" applyFont="1" applyFill="1" applyBorder="1" applyAlignment="1">
      <alignment wrapText="1"/>
    </xf>
    <xf numFmtId="0" fontId="3" fillId="0" borderId="25" xfId="0" applyFont="1" applyFill="1" applyBorder="1" applyAlignment="1">
      <alignment wrapText="1"/>
    </xf>
    <xf numFmtId="0" fontId="6" fillId="0" borderId="24" xfId="0" applyFont="1" applyFill="1" applyBorder="1" applyAlignment="1">
      <alignment wrapText="1"/>
    </xf>
    <xf numFmtId="0" fontId="3" fillId="0" borderId="27" xfId="0" applyFont="1" applyFill="1" applyBorder="1" applyAlignment="1">
      <alignment wrapText="1"/>
    </xf>
    <xf numFmtId="0" fontId="6" fillId="0" borderId="26" xfId="0" applyFont="1" applyFill="1" applyBorder="1" applyAlignment="1">
      <alignment wrapText="1"/>
    </xf>
    <xf numFmtId="0" fontId="7" fillId="0" borderId="27" xfId="0" applyFont="1" applyFill="1" applyBorder="1" applyAlignment="1">
      <alignment horizontal="left" wrapText="1" shrinkToFit="1"/>
    </xf>
    <xf numFmtId="0" fontId="2" fillId="0" borderId="12" xfId="0" applyFont="1" applyFill="1" applyBorder="1" applyAlignment="1">
      <alignment horizontal="center"/>
    </xf>
    <xf numFmtId="49" fontId="3" fillId="0" borderId="13"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5" fillId="0" borderId="28" xfId="0" applyFont="1" applyFill="1" applyBorder="1" applyAlignment="1">
      <alignment wrapText="1"/>
    </xf>
    <xf numFmtId="0" fontId="5" fillId="0" borderId="29" xfId="0" applyFont="1" applyFill="1" applyBorder="1" applyAlignment="1">
      <alignment horizontal="center" wrapText="1"/>
    </xf>
    <xf numFmtId="49" fontId="5" fillId="0" borderId="29" xfId="0" applyNumberFormat="1" applyFont="1" applyFill="1" applyBorder="1" applyAlignment="1">
      <alignment horizontal="center" wrapText="1"/>
    </xf>
    <xf numFmtId="49" fontId="5" fillId="0" borderId="30" xfId="0" applyNumberFormat="1" applyFont="1" applyFill="1" applyBorder="1" applyAlignment="1">
      <alignment horizontal="center" wrapText="1"/>
    </xf>
    <xf numFmtId="0" fontId="7" fillId="0" borderId="18" xfId="0" applyFont="1" applyFill="1" applyBorder="1" applyAlignment="1">
      <alignment horizontal="center" wrapText="1" shrinkToFit="1"/>
    </xf>
    <xf numFmtId="49" fontId="3" fillId="0" borderId="0"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7" fillId="0" borderId="13"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0" fontId="7" fillId="0" borderId="14" xfId="0" applyFont="1" applyFill="1" applyBorder="1" applyAlignment="1">
      <alignment horizontal="center" wrapText="1" shrinkToFit="1"/>
    </xf>
    <xf numFmtId="49" fontId="7" fillId="0" borderId="14" xfId="0" applyNumberFormat="1" applyFont="1" applyFill="1" applyBorder="1" applyAlignment="1">
      <alignment horizontal="center" wrapText="1"/>
    </xf>
    <xf numFmtId="0" fontId="3" fillId="0" borderId="24" xfId="0" applyFont="1" applyFill="1" applyBorder="1" applyAlignment="1">
      <alignment horizontal="left" wrapText="1"/>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7" fillId="0" borderId="15"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7" fillId="0" borderId="0" xfId="0" applyNumberFormat="1" applyFont="1" applyFill="1" applyBorder="1" applyAlignment="1">
      <alignment horizontal="center" wrapText="1"/>
    </xf>
    <xf numFmtId="0" fontId="11" fillId="0" borderId="0" xfId="0" applyFont="1" applyFill="1" applyAlignment="1">
      <alignment horizontal="center"/>
    </xf>
    <xf numFmtId="0" fontId="3" fillId="0" borderId="15"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179" fontId="7" fillId="0" borderId="0" xfId="61" applyNumberFormat="1" applyFont="1" applyFill="1" applyBorder="1" applyAlignment="1">
      <alignment horizontal="center" wrapText="1"/>
    </xf>
    <xf numFmtId="49" fontId="7" fillId="0" borderId="31" xfId="0" applyNumberFormat="1" applyFont="1" applyFill="1" applyBorder="1" applyAlignment="1">
      <alignment horizontal="center" wrapText="1"/>
    </xf>
    <xf numFmtId="0" fontId="7" fillId="0" borderId="24" xfId="0" applyFont="1" applyFill="1" applyBorder="1" applyAlignment="1">
      <alignment horizontal="left" wrapText="1" shrinkToFit="1"/>
    </xf>
    <xf numFmtId="0" fontId="7" fillId="0" borderId="16" xfId="0" applyFont="1" applyFill="1" applyBorder="1" applyAlignment="1">
      <alignment horizontal="left" wrapText="1" shrinkToFit="1"/>
    </xf>
    <xf numFmtId="0" fontId="3" fillId="0" borderId="25" xfId="0" applyFont="1" applyFill="1" applyBorder="1" applyAlignment="1">
      <alignment horizontal="left"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49" fontId="6" fillId="0" borderId="10" xfId="0" applyNumberFormat="1" applyFont="1" applyFill="1" applyBorder="1" applyAlignment="1">
      <alignment horizontal="center" wrapText="1"/>
    </xf>
    <xf numFmtId="49" fontId="6" fillId="0" borderId="11" xfId="0" applyNumberFormat="1" applyFont="1" applyFill="1" applyBorder="1" applyAlignment="1">
      <alignment horizontal="center" wrapText="1"/>
    </xf>
    <xf numFmtId="49" fontId="7" fillId="0" borderId="22" xfId="0" applyNumberFormat="1" applyFont="1" applyFill="1" applyBorder="1" applyAlignment="1">
      <alignment horizontal="center" wrapText="1"/>
    </xf>
    <xf numFmtId="0" fontId="13" fillId="0" borderId="14" xfId="0" applyFont="1" applyBorder="1" applyAlignment="1">
      <alignment wrapText="1"/>
    </xf>
    <xf numFmtId="2" fontId="14" fillId="0" borderId="26" xfId="0" applyNumberFormat="1" applyFont="1" applyFill="1" applyBorder="1" applyAlignment="1">
      <alignment wrapText="1"/>
    </xf>
    <xf numFmtId="0" fontId="7" fillId="0" borderId="14" xfId="0" applyFont="1" applyBorder="1" applyAlignment="1">
      <alignment wrapText="1"/>
    </xf>
    <xf numFmtId="2" fontId="3" fillId="0" borderId="14" xfId="53" applyNumberFormat="1" applyFont="1" applyFill="1" applyBorder="1" applyAlignment="1">
      <alignment horizontal="left" wrapText="1" shrinkToFit="1"/>
      <protection/>
    </xf>
    <xf numFmtId="49" fontId="4" fillId="0" borderId="32"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0" fontId="7" fillId="0" borderId="14" xfId="0" applyFont="1" applyFill="1" applyBorder="1" applyAlignment="1">
      <alignment horizontal="left" wrapText="1" shrinkToFit="1"/>
    </xf>
    <xf numFmtId="173" fontId="3" fillId="0" borderId="33" xfId="0" applyNumberFormat="1" applyFont="1" applyFill="1" applyBorder="1" applyAlignment="1">
      <alignment horizontal="center" wrapText="1"/>
    </xf>
    <xf numFmtId="0" fontId="3" fillId="0" borderId="34" xfId="0" applyFont="1" applyFill="1" applyBorder="1" applyAlignment="1">
      <alignment wrapText="1"/>
    </xf>
    <xf numFmtId="0" fontId="3" fillId="0" borderId="26" xfId="53" applyFont="1" applyFill="1" applyBorder="1" applyAlignment="1">
      <alignment horizontal="left" wrapText="1" shrinkToFit="1"/>
      <protection/>
    </xf>
    <xf numFmtId="0" fontId="3" fillId="0" borderId="25" xfId="53" applyFont="1" applyFill="1" applyBorder="1" applyAlignment="1">
      <alignment horizontal="left" wrapText="1" shrinkToFit="1"/>
      <protection/>
    </xf>
    <xf numFmtId="2" fontId="3" fillId="0" borderId="34" xfId="53" applyNumberFormat="1" applyFont="1" applyFill="1" applyBorder="1" applyAlignment="1">
      <alignment horizontal="left" wrapText="1" shrinkToFit="1"/>
      <protection/>
    </xf>
    <xf numFmtId="173" fontId="3" fillId="0" borderId="35" xfId="0" applyNumberFormat="1" applyFont="1" applyFill="1" applyBorder="1" applyAlignment="1">
      <alignment horizontal="center" wrapText="1"/>
    </xf>
    <xf numFmtId="0" fontId="3" fillId="0" borderId="36" xfId="53" applyFont="1" applyFill="1" applyBorder="1" applyAlignment="1">
      <alignment horizontal="left" wrapText="1" shrinkToFit="1"/>
      <protection/>
    </xf>
    <xf numFmtId="2" fontId="14" fillId="0" borderId="34" xfId="53" applyNumberFormat="1" applyFont="1" applyFill="1" applyBorder="1" applyAlignment="1">
      <alignment horizontal="left" wrapText="1" shrinkToFit="1"/>
      <protection/>
    </xf>
    <xf numFmtId="2" fontId="14" fillId="0" borderId="26" xfId="53" applyNumberFormat="1" applyFont="1" applyFill="1" applyBorder="1" applyAlignment="1">
      <alignment horizontal="left" wrapText="1" shrinkToFit="1"/>
      <protection/>
    </xf>
    <xf numFmtId="3" fontId="2" fillId="0" borderId="37" xfId="0" applyNumberFormat="1" applyFont="1" applyFill="1" applyBorder="1" applyAlignment="1">
      <alignment horizontal="center"/>
    </xf>
    <xf numFmtId="173" fontId="4" fillId="0" borderId="37" xfId="0" applyNumberFormat="1" applyFont="1" applyFill="1" applyBorder="1" applyAlignment="1">
      <alignment horizontal="center"/>
    </xf>
    <xf numFmtId="173" fontId="5" fillId="0" borderId="37" xfId="0" applyNumberFormat="1" applyFont="1" applyFill="1" applyBorder="1" applyAlignment="1">
      <alignment horizontal="center" wrapText="1"/>
    </xf>
    <xf numFmtId="173" fontId="6" fillId="0" borderId="38" xfId="0" applyNumberFormat="1" applyFont="1" applyFill="1" applyBorder="1" applyAlignment="1">
      <alignment horizontal="center" wrapText="1"/>
    </xf>
    <xf numFmtId="173" fontId="3" fillId="0" borderId="39" xfId="0" applyNumberFormat="1" applyFont="1" applyFill="1" applyBorder="1" applyAlignment="1">
      <alignment horizontal="center" wrapText="1"/>
    </xf>
    <xf numFmtId="173" fontId="3" fillId="0" borderId="38" xfId="0" applyNumberFormat="1" applyFont="1" applyFill="1" applyBorder="1" applyAlignment="1">
      <alignment horizontal="center" wrapText="1"/>
    </xf>
    <xf numFmtId="173" fontId="6" fillId="0" borderId="39" xfId="0" applyNumberFormat="1" applyFont="1" applyFill="1" applyBorder="1" applyAlignment="1">
      <alignment horizontal="center" wrapText="1"/>
    </xf>
    <xf numFmtId="173" fontId="5" fillId="0" borderId="40" xfId="0" applyNumberFormat="1" applyFont="1" applyFill="1" applyBorder="1" applyAlignment="1">
      <alignment horizontal="center" wrapText="1"/>
    </xf>
    <xf numFmtId="173" fontId="3" fillId="0" borderId="37" xfId="0" applyNumberFormat="1" applyFont="1" applyFill="1" applyBorder="1" applyAlignment="1">
      <alignment horizontal="center" wrapText="1"/>
    </xf>
    <xf numFmtId="179" fontId="7" fillId="0" borderId="38" xfId="61" applyNumberFormat="1" applyFont="1" applyFill="1" applyBorder="1" applyAlignment="1">
      <alignment horizontal="center" wrapText="1"/>
    </xf>
    <xf numFmtId="179" fontId="7" fillId="0" borderId="35" xfId="61" applyNumberFormat="1" applyFont="1" applyFill="1" applyBorder="1" applyAlignment="1">
      <alignment horizontal="center" wrapText="1"/>
    </xf>
    <xf numFmtId="179" fontId="7" fillId="0" borderId="39" xfId="61" applyNumberFormat="1" applyFont="1" applyFill="1" applyBorder="1" applyAlignment="1">
      <alignment horizontal="center" wrapText="1"/>
    </xf>
    <xf numFmtId="179" fontId="8" fillId="0" borderId="38" xfId="61" applyNumberFormat="1" applyFont="1" applyFill="1" applyBorder="1" applyAlignment="1">
      <alignment horizontal="center" wrapText="1"/>
    </xf>
    <xf numFmtId="0" fontId="0" fillId="0" borderId="0" xfId="0" applyAlignment="1">
      <alignment horizont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xf>
    <xf numFmtId="173" fontId="2" fillId="0" borderId="10" xfId="0" applyNumberFormat="1" applyFont="1" applyFill="1" applyBorder="1" applyAlignment="1">
      <alignment horizontal="center" vertical="center" wrapText="1"/>
    </xf>
    <xf numFmtId="173" fontId="4" fillId="0" borderId="10" xfId="0" applyNumberFormat="1" applyFont="1" applyFill="1" applyBorder="1" applyAlignment="1">
      <alignment horizontal="center" wrapText="1"/>
    </xf>
    <xf numFmtId="173" fontId="5" fillId="0" borderId="10" xfId="0" applyNumberFormat="1" applyFont="1" applyFill="1" applyBorder="1" applyAlignment="1">
      <alignment horizontal="center" wrapText="1"/>
    </xf>
    <xf numFmtId="0" fontId="3" fillId="0" borderId="42" xfId="53" applyFont="1" applyFill="1" applyBorder="1" applyAlignment="1">
      <alignment horizontal="left" wrapText="1" shrinkToFit="1"/>
      <protection/>
    </xf>
    <xf numFmtId="0" fontId="3" fillId="0" borderId="43" xfId="0" applyFont="1" applyFill="1" applyBorder="1" applyAlignment="1">
      <alignment horizontal="center" wrapText="1"/>
    </xf>
    <xf numFmtId="49" fontId="3" fillId="0" borderId="43" xfId="0" applyNumberFormat="1" applyFont="1" applyFill="1" applyBorder="1" applyAlignment="1">
      <alignment horizontal="center" wrapText="1"/>
    </xf>
    <xf numFmtId="173" fontId="3" fillId="0" borderId="44" xfId="0" applyNumberFormat="1" applyFont="1" applyFill="1" applyBorder="1" applyAlignment="1">
      <alignment horizontal="center" wrapText="1"/>
    </xf>
    <xf numFmtId="0" fontId="3" fillId="0" borderId="14" xfId="0" applyFont="1" applyBorder="1" applyAlignment="1">
      <alignment horizontal="center"/>
    </xf>
    <xf numFmtId="0" fontId="3" fillId="0" borderId="14" xfId="0" applyFont="1" applyBorder="1" applyAlignment="1">
      <alignment/>
    </xf>
    <xf numFmtId="0" fontId="3" fillId="0" borderId="16" xfId="0" applyFont="1" applyBorder="1" applyAlignment="1">
      <alignment horizontal="center"/>
    </xf>
    <xf numFmtId="0" fontId="3" fillId="0" borderId="43" xfId="0" applyFont="1" applyBorder="1" applyAlignment="1">
      <alignment horizontal="center"/>
    </xf>
    <xf numFmtId="179" fontId="3" fillId="0" borderId="10" xfId="0" applyNumberFormat="1" applyFont="1" applyBorder="1" applyAlignment="1">
      <alignment horizontal="center"/>
    </xf>
    <xf numFmtId="179" fontId="3" fillId="0" borderId="13" xfId="0" applyNumberFormat="1" applyFont="1" applyBorder="1" applyAlignment="1">
      <alignment horizontal="center"/>
    </xf>
    <xf numFmtId="179" fontId="3" fillId="0" borderId="14" xfId="0" applyNumberFormat="1" applyFont="1" applyBorder="1" applyAlignment="1">
      <alignment horizontal="center"/>
    </xf>
    <xf numFmtId="179" fontId="3" fillId="0" borderId="29" xfId="0" applyNumberFormat="1" applyFont="1" applyBorder="1" applyAlignment="1">
      <alignment horizontal="center"/>
    </xf>
    <xf numFmtId="179" fontId="3" fillId="0" borderId="19" xfId="0" applyNumberFormat="1" applyFont="1" applyBorder="1" applyAlignment="1">
      <alignment horizontal="center"/>
    </xf>
    <xf numFmtId="179" fontId="4" fillId="0" borderId="10" xfId="0" applyNumberFormat="1" applyFont="1" applyBorder="1" applyAlignment="1">
      <alignment horizontal="center"/>
    </xf>
    <xf numFmtId="0" fontId="3" fillId="0" borderId="39" xfId="0" applyFont="1" applyBorder="1" applyAlignment="1">
      <alignment horizontal="center"/>
    </xf>
    <xf numFmtId="173" fontId="3" fillId="0" borderId="14" xfId="0" applyNumberFormat="1" applyFont="1" applyFill="1" applyBorder="1" applyAlignment="1">
      <alignment horizontal="center" wrapText="1"/>
    </xf>
    <xf numFmtId="0" fontId="3" fillId="0" borderId="27" xfId="53" applyFont="1" applyFill="1" applyBorder="1" applyAlignment="1">
      <alignment horizontal="left" wrapText="1" shrinkToFit="1"/>
      <protection/>
    </xf>
    <xf numFmtId="179" fontId="3" fillId="0" borderId="38" xfId="0" applyNumberFormat="1" applyFont="1" applyBorder="1" applyAlignment="1">
      <alignment horizontal="center"/>
    </xf>
    <xf numFmtId="173" fontId="5" fillId="0" borderId="29" xfId="0" applyNumberFormat="1" applyFont="1" applyFill="1" applyBorder="1" applyAlignment="1">
      <alignment horizontal="center" wrapText="1"/>
    </xf>
    <xf numFmtId="179" fontId="4" fillId="0" borderId="29" xfId="0" applyNumberFormat="1" applyFont="1" applyBorder="1" applyAlignment="1">
      <alignment horizontal="center"/>
    </xf>
    <xf numFmtId="0" fontId="3" fillId="0" borderId="34" xfId="53" applyFont="1" applyFill="1" applyBorder="1" applyAlignment="1">
      <alignment horizontal="left" wrapText="1" shrinkToFit="1"/>
      <protection/>
    </xf>
    <xf numFmtId="0" fontId="5" fillId="0" borderId="45" xfId="0" applyFont="1" applyFill="1" applyBorder="1" applyAlignment="1">
      <alignment wrapText="1"/>
    </xf>
    <xf numFmtId="49" fontId="4" fillId="0" borderId="29"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173" fontId="4" fillId="0" borderId="40" xfId="0" applyNumberFormat="1" applyFont="1" applyFill="1" applyBorder="1" applyAlignment="1">
      <alignment horizontal="center" wrapText="1"/>
    </xf>
    <xf numFmtId="0" fontId="3" fillId="0" borderId="14" xfId="53" applyFont="1" applyFill="1" applyBorder="1" applyAlignment="1">
      <alignment horizontal="left" wrapText="1" shrinkToFit="1"/>
      <protection/>
    </xf>
    <xf numFmtId="0" fontId="3" fillId="0" borderId="33" xfId="0" applyFont="1" applyBorder="1" applyAlignment="1">
      <alignment horizontal="center"/>
    </xf>
    <xf numFmtId="179" fontId="3" fillId="0" borderId="18" xfId="0" applyNumberFormat="1" applyFont="1" applyBorder="1" applyAlignment="1">
      <alignment horizontal="center"/>
    </xf>
    <xf numFmtId="49" fontId="7" fillId="0" borderId="16" xfId="0" applyNumberFormat="1" applyFont="1" applyFill="1" applyBorder="1" applyAlignment="1">
      <alignment horizontal="center" wrapText="1"/>
    </xf>
    <xf numFmtId="49" fontId="5" fillId="0" borderId="45" xfId="0" applyNumberFormat="1" applyFont="1" applyFill="1" applyBorder="1" applyAlignment="1">
      <alignment horizontal="center" wrapText="1"/>
    </xf>
    <xf numFmtId="179" fontId="7" fillId="0" borderId="40" xfId="61" applyNumberFormat="1" applyFont="1" applyFill="1" applyBorder="1" applyAlignment="1">
      <alignment horizontal="center" wrapText="1"/>
    </xf>
    <xf numFmtId="179" fontId="7" fillId="0" borderId="33" xfId="61" applyNumberFormat="1" applyFont="1" applyFill="1" applyBorder="1" applyAlignment="1">
      <alignment horizontal="center" wrapText="1"/>
    </xf>
    <xf numFmtId="0" fontId="6" fillId="0" borderId="14" xfId="0" applyFont="1" applyFill="1" applyBorder="1" applyAlignment="1">
      <alignment wrapText="1"/>
    </xf>
    <xf numFmtId="179" fontId="7" fillId="0" borderId="14" xfId="61" applyNumberFormat="1" applyFont="1" applyFill="1" applyBorder="1" applyAlignment="1">
      <alignment horizontal="center" wrapText="1"/>
    </xf>
    <xf numFmtId="0" fontId="0" fillId="0" borderId="14" xfId="0" applyBorder="1" applyAlignment="1">
      <alignment/>
    </xf>
    <xf numFmtId="0" fontId="0" fillId="0" borderId="46" xfId="0" applyFont="1" applyBorder="1" applyAlignment="1">
      <alignment horizontal="center" vertical="center" wrapText="1"/>
    </xf>
    <xf numFmtId="0" fontId="11" fillId="0" borderId="0" xfId="0" applyFont="1" applyFill="1" applyAlignment="1">
      <alignment horizontal="center"/>
    </xf>
    <xf numFmtId="0" fontId="0" fillId="0" borderId="0" xfId="0" applyAlignment="1">
      <alignment horizontal="center"/>
    </xf>
    <xf numFmtId="0" fontId="0" fillId="0" borderId="0" xfId="0" applyBorder="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Alignment="1">
      <alignment horizontal="left"/>
    </xf>
    <xf numFmtId="0" fontId="3" fillId="0" borderId="0" xfId="0" applyFont="1" applyAlignment="1">
      <alignment horizontal="left"/>
    </xf>
    <xf numFmtId="173" fontId="3" fillId="0" borderId="0" xfId="0" applyNumberFormat="1" applyFont="1" applyFill="1" applyAlignment="1">
      <alignment horizontal="left"/>
    </xf>
    <xf numFmtId="0" fontId="12"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6"/>
  <sheetViews>
    <sheetView tabSelected="1" view="pageBreakPreview" zoomScale="82" zoomScaleNormal="75" zoomScaleSheetLayoutView="82" zoomScalePageLayoutView="0" workbookViewId="0" topLeftCell="A13">
      <selection activeCell="F16" sqref="F16"/>
    </sheetView>
  </sheetViews>
  <sheetFormatPr defaultColWidth="9.140625" defaultRowHeight="12.75"/>
  <cols>
    <col min="1" max="1" width="58.421875" style="0" customWidth="1"/>
    <col min="2" max="2" width="6.421875" style="0" customWidth="1"/>
    <col min="3" max="3" width="7.8515625" style="0" customWidth="1"/>
    <col min="4" max="4" width="6.7109375" style="0" customWidth="1"/>
    <col min="5" max="5" width="14.7109375" style="0" customWidth="1"/>
    <col min="6" max="6" width="6.7109375" style="0" customWidth="1"/>
    <col min="7" max="7" width="11.28125" style="0" customWidth="1"/>
    <col min="8" max="8" width="10.8515625" style="0" customWidth="1"/>
  </cols>
  <sheetData>
    <row r="1" spans="1:7" ht="15.75">
      <c r="A1" s="2"/>
      <c r="B1" s="2"/>
      <c r="C1" s="1"/>
      <c r="D1" s="158"/>
      <c r="E1" s="159"/>
      <c r="F1" s="159"/>
      <c r="G1" s="159"/>
    </row>
    <row r="2" spans="1:7" ht="15.75">
      <c r="A2" s="2"/>
      <c r="B2" s="2"/>
      <c r="C2" s="1"/>
      <c r="D2" s="160"/>
      <c r="E2" s="161"/>
      <c r="F2" s="161"/>
      <c r="G2" s="161"/>
    </row>
    <row r="3" spans="1:7" ht="15.75">
      <c r="A3" s="2"/>
      <c r="B3" s="2"/>
      <c r="C3" s="1"/>
      <c r="D3" s="160"/>
      <c r="E3" s="161"/>
      <c r="F3" s="161"/>
      <c r="G3" s="161"/>
    </row>
    <row r="4" spans="1:7" ht="15.75">
      <c r="A4" s="2"/>
      <c r="B4" s="2"/>
      <c r="C4" s="1"/>
      <c r="D4" s="160"/>
      <c r="E4" s="160"/>
      <c r="F4" s="160"/>
      <c r="G4" s="162"/>
    </row>
    <row r="5" spans="1:7" ht="12.75">
      <c r="A5" s="2"/>
      <c r="B5" s="2"/>
      <c r="C5" s="1"/>
      <c r="D5" s="1"/>
      <c r="E5" s="1"/>
      <c r="F5" s="1"/>
      <c r="G5" s="3"/>
    </row>
    <row r="6" spans="1:7" ht="18.75">
      <c r="A6" s="155" t="s">
        <v>123</v>
      </c>
      <c r="B6" s="155"/>
      <c r="C6" s="155"/>
      <c r="D6" s="155"/>
      <c r="E6" s="155"/>
      <c r="F6" s="155"/>
      <c r="G6" s="155"/>
    </row>
    <row r="7" spans="1:7" ht="18.75">
      <c r="A7" s="155" t="s">
        <v>124</v>
      </c>
      <c r="B7" s="155"/>
      <c r="C7" s="155"/>
      <c r="D7" s="155"/>
      <c r="E7" s="155"/>
      <c r="F7" s="155"/>
      <c r="G7" s="155"/>
    </row>
    <row r="8" spans="1:7" ht="18.75">
      <c r="A8" s="155" t="s">
        <v>132</v>
      </c>
      <c r="B8" s="155"/>
      <c r="C8" s="155"/>
      <c r="D8" s="155"/>
      <c r="E8" s="155"/>
      <c r="F8" s="155"/>
      <c r="G8" s="155"/>
    </row>
    <row r="9" spans="1:7" ht="5.25" customHeight="1">
      <c r="A9" s="155"/>
      <c r="B9" s="163"/>
      <c r="C9" s="163"/>
      <c r="D9" s="163"/>
      <c r="E9" s="163"/>
      <c r="F9" s="163"/>
      <c r="G9" s="163"/>
    </row>
    <row r="10" spans="1:7" ht="18.75">
      <c r="A10" s="155" t="s">
        <v>233</v>
      </c>
      <c r="B10" s="156"/>
      <c r="C10" s="156"/>
      <c r="D10" s="156"/>
      <c r="E10" s="156"/>
      <c r="F10" s="156"/>
      <c r="G10" s="156"/>
    </row>
    <row r="11" spans="1:7" ht="6.75" customHeight="1">
      <c r="A11" s="67"/>
      <c r="B11" s="110"/>
      <c r="C11" s="110"/>
      <c r="D11" s="110"/>
      <c r="E11" s="110"/>
      <c r="F11" s="110"/>
      <c r="G11" s="110"/>
    </row>
    <row r="12" spans="1:7" ht="6.75" customHeight="1">
      <c r="A12" s="67"/>
      <c r="B12" s="110"/>
      <c r="C12" s="110"/>
      <c r="D12" s="110"/>
      <c r="E12" s="110"/>
      <c r="F12" s="110"/>
      <c r="G12" s="110"/>
    </row>
    <row r="13" spans="1:9" ht="18.75" customHeight="1" thickBot="1">
      <c r="A13" s="2"/>
      <c r="B13" s="2"/>
      <c r="C13" s="1"/>
      <c r="D13" s="1"/>
      <c r="E13" s="1"/>
      <c r="F13" s="1"/>
      <c r="G13" s="3"/>
      <c r="H13" s="157" t="s">
        <v>130</v>
      </c>
      <c r="I13" s="157"/>
    </row>
    <row r="14" spans="1:9" ht="68.25" customHeight="1" thickBot="1">
      <c r="A14" s="47" t="s">
        <v>12</v>
      </c>
      <c r="B14" s="111" t="s">
        <v>125</v>
      </c>
      <c r="C14" s="112" t="s">
        <v>126</v>
      </c>
      <c r="D14" s="113" t="s">
        <v>127</v>
      </c>
      <c r="E14" s="111" t="s">
        <v>128</v>
      </c>
      <c r="F14" s="113" t="s">
        <v>129</v>
      </c>
      <c r="G14" s="116" t="s">
        <v>134</v>
      </c>
      <c r="H14" s="154" t="s">
        <v>248</v>
      </c>
      <c r="I14" s="114" t="s">
        <v>131</v>
      </c>
    </row>
    <row r="15" spans="1:9" ht="13.5" customHeight="1" thickBot="1">
      <c r="A15" s="47">
        <v>1</v>
      </c>
      <c r="B15" s="4">
        <v>2</v>
      </c>
      <c r="C15" s="5">
        <v>3</v>
      </c>
      <c r="D15" s="6">
        <v>4</v>
      </c>
      <c r="E15" s="5">
        <v>5</v>
      </c>
      <c r="F15" s="6">
        <v>6</v>
      </c>
      <c r="G15" s="97">
        <v>7</v>
      </c>
      <c r="H15" s="115">
        <v>8</v>
      </c>
      <c r="I15" s="115">
        <v>9</v>
      </c>
    </row>
    <row r="16" spans="1:9" ht="19.5" customHeight="1" thickBot="1">
      <c r="A16" s="35" t="s">
        <v>23</v>
      </c>
      <c r="B16" s="33"/>
      <c r="C16" s="7"/>
      <c r="D16" s="8"/>
      <c r="E16" s="7"/>
      <c r="F16" s="8"/>
      <c r="G16" s="98">
        <f>G17</f>
        <v>55157.00000000001</v>
      </c>
      <c r="H16" s="98">
        <f>H17</f>
        <v>10470.800000000001</v>
      </c>
      <c r="I16" s="132">
        <f>H16/G16*100</f>
        <v>18.9836285512265</v>
      </c>
    </row>
    <row r="17" spans="1:9" ht="32.25" customHeight="1" thickBot="1">
      <c r="A17" s="36" t="s">
        <v>43</v>
      </c>
      <c r="B17" s="19">
        <v>902</v>
      </c>
      <c r="C17" s="62"/>
      <c r="D17" s="63"/>
      <c r="E17" s="62"/>
      <c r="F17" s="63"/>
      <c r="G17" s="98">
        <f>G18+G50+G59+G80+G102+G178+G203+G215</f>
        <v>55157.00000000001</v>
      </c>
      <c r="H17" s="98">
        <f>H18+H50+H59+H80+H102+H178+H203+H217</f>
        <v>10470.800000000001</v>
      </c>
      <c r="I17" s="132">
        <f aca="true" t="shared" si="0" ref="I17:I82">H17/G17*100</f>
        <v>18.9836285512265</v>
      </c>
    </row>
    <row r="18" spans="1:9" ht="21" customHeight="1" thickBot="1">
      <c r="A18" s="9" t="s">
        <v>18</v>
      </c>
      <c r="B18" s="10">
        <v>902</v>
      </c>
      <c r="C18" s="23" t="s">
        <v>33</v>
      </c>
      <c r="D18" s="24" t="s">
        <v>39</v>
      </c>
      <c r="E18" s="23" t="s">
        <v>17</v>
      </c>
      <c r="F18" s="24" t="s">
        <v>17</v>
      </c>
      <c r="G18" s="99">
        <f>G19+G28+G42</f>
        <v>14408.800000000001</v>
      </c>
      <c r="H18" s="99">
        <f>H19+H28+H42</f>
        <v>5024.3</v>
      </c>
      <c r="I18" s="132">
        <f t="shared" si="0"/>
        <v>34.86966298373216</v>
      </c>
    </row>
    <row r="19" spans="1:9" ht="31.5" customHeight="1">
      <c r="A19" s="37" t="s">
        <v>87</v>
      </c>
      <c r="B19" s="11">
        <v>902</v>
      </c>
      <c r="C19" s="13" t="s">
        <v>33</v>
      </c>
      <c r="D19" s="13" t="s">
        <v>45</v>
      </c>
      <c r="E19" s="13"/>
      <c r="F19" s="13"/>
      <c r="G19" s="100">
        <f aca="true" t="shared" si="1" ref="G19:H21">G20</f>
        <v>1055.3</v>
      </c>
      <c r="H19" s="100">
        <f t="shared" si="1"/>
        <v>437.4</v>
      </c>
      <c r="I19" s="131">
        <f t="shared" si="0"/>
        <v>41.44792949872074</v>
      </c>
    </row>
    <row r="20" spans="1:9" ht="31.5" customHeight="1">
      <c r="A20" s="61" t="s">
        <v>51</v>
      </c>
      <c r="B20" s="21">
        <v>902</v>
      </c>
      <c r="C20" s="48" t="s">
        <v>33</v>
      </c>
      <c r="D20" s="48" t="s">
        <v>45</v>
      </c>
      <c r="E20" s="48" t="s">
        <v>136</v>
      </c>
      <c r="F20" s="13"/>
      <c r="G20" s="100">
        <f t="shared" si="1"/>
        <v>1055.3</v>
      </c>
      <c r="H20" s="100">
        <f t="shared" si="1"/>
        <v>437.4</v>
      </c>
      <c r="I20" s="128">
        <f t="shared" si="0"/>
        <v>41.44792949872074</v>
      </c>
    </row>
    <row r="21" spans="1:9" ht="51.75" customHeight="1">
      <c r="A21" s="87" t="s">
        <v>64</v>
      </c>
      <c r="B21" s="12">
        <v>902</v>
      </c>
      <c r="C21" s="15" t="s">
        <v>33</v>
      </c>
      <c r="D21" s="15" t="s">
        <v>45</v>
      </c>
      <c r="E21" s="15" t="s">
        <v>135</v>
      </c>
      <c r="F21" s="15"/>
      <c r="G21" s="101">
        <f t="shared" si="1"/>
        <v>1055.3</v>
      </c>
      <c r="H21" s="101">
        <f t="shared" si="1"/>
        <v>437.4</v>
      </c>
      <c r="I21" s="128">
        <f t="shared" si="0"/>
        <v>41.44792949872074</v>
      </c>
    </row>
    <row r="22" spans="1:9" ht="32.25" customHeight="1">
      <c r="A22" s="38" t="s">
        <v>34</v>
      </c>
      <c r="B22" s="12">
        <v>902</v>
      </c>
      <c r="C22" s="15" t="s">
        <v>33</v>
      </c>
      <c r="D22" s="15" t="s">
        <v>45</v>
      </c>
      <c r="E22" s="15" t="s">
        <v>137</v>
      </c>
      <c r="F22" s="15"/>
      <c r="G22" s="101">
        <f>G23+G25+G26+G24+G27</f>
        <v>1055.3</v>
      </c>
      <c r="H22" s="101">
        <f>H23+H25+H26+H24+H27</f>
        <v>437.4</v>
      </c>
      <c r="I22" s="128">
        <f t="shared" si="0"/>
        <v>41.44792949872074</v>
      </c>
    </row>
    <row r="23" spans="1:9" ht="29.25" customHeight="1">
      <c r="A23" s="42" t="s">
        <v>100</v>
      </c>
      <c r="B23" s="21">
        <v>902</v>
      </c>
      <c r="C23" s="48" t="s">
        <v>33</v>
      </c>
      <c r="D23" s="49" t="s">
        <v>45</v>
      </c>
      <c r="E23" s="48" t="s">
        <v>137</v>
      </c>
      <c r="F23" s="49" t="s">
        <v>139</v>
      </c>
      <c r="G23" s="102">
        <v>516.3</v>
      </c>
      <c r="H23" s="123">
        <v>205.1</v>
      </c>
      <c r="I23" s="128">
        <f t="shared" si="0"/>
        <v>39.724966104977725</v>
      </c>
    </row>
    <row r="24" spans="1:9" ht="53.25" customHeight="1">
      <c r="A24" s="42" t="s">
        <v>140</v>
      </c>
      <c r="B24" s="21">
        <v>902</v>
      </c>
      <c r="C24" s="48" t="s">
        <v>33</v>
      </c>
      <c r="D24" s="49" t="s">
        <v>45</v>
      </c>
      <c r="E24" s="48" t="s">
        <v>137</v>
      </c>
      <c r="F24" s="49" t="s">
        <v>141</v>
      </c>
      <c r="G24" s="102">
        <v>155.9</v>
      </c>
      <c r="H24" s="123">
        <v>62</v>
      </c>
      <c r="I24" s="128">
        <f t="shared" si="0"/>
        <v>39.76908274534958</v>
      </c>
    </row>
    <row r="25" spans="1:9" ht="33.75" customHeight="1">
      <c r="A25" s="90" t="s">
        <v>101</v>
      </c>
      <c r="B25" s="21">
        <v>902</v>
      </c>
      <c r="C25" s="48" t="s">
        <v>33</v>
      </c>
      <c r="D25" s="49" t="s">
        <v>45</v>
      </c>
      <c r="E25" s="48" t="s">
        <v>137</v>
      </c>
      <c r="F25" s="49" t="s">
        <v>133</v>
      </c>
      <c r="G25" s="102">
        <v>372</v>
      </c>
      <c r="H25" s="123">
        <v>159.3</v>
      </c>
      <c r="I25" s="128">
        <f t="shared" si="0"/>
        <v>42.822580645161295</v>
      </c>
    </row>
    <row r="26" spans="1:9" ht="18" customHeight="1">
      <c r="A26" s="42" t="s">
        <v>113</v>
      </c>
      <c r="B26" s="21">
        <v>902</v>
      </c>
      <c r="C26" s="48" t="s">
        <v>33</v>
      </c>
      <c r="D26" s="49" t="s">
        <v>45</v>
      </c>
      <c r="E26" s="48" t="s">
        <v>137</v>
      </c>
      <c r="F26" s="49" t="s">
        <v>59</v>
      </c>
      <c r="G26" s="102">
        <v>0.1</v>
      </c>
      <c r="H26" s="123">
        <v>0</v>
      </c>
      <c r="I26" s="128">
        <f t="shared" si="0"/>
        <v>0</v>
      </c>
    </row>
    <row r="27" spans="1:9" ht="49.5" customHeight="1">
      <c r="A27" s="42" t="s">
        <v>142</v>
      </c>
      <c r="B27" s="21">
        <v>902</v>
      </c>
      <c r="C27" s="48" t="s">
        <v>33</v>
      </c>
      <c r="D27" s="49" t="s">
        <v>45</v>
      </c>
      <c r="E27" s="48" t="s">
        <v>143</v>
      </c>
      <c r="F27" s="49" t="s">
        <v>144</v>
      </c>
      <c r="G27" s="102">
        <v>11</v>
      </c>
      <c r="H27" s="136">
        <v>11</v>
      </c>
      <c r="I27" s="128">
        <f t="shared" si="0"/>
        <v>100</v>
      </c>
    </row>
    <row r="28" spans="1:9" ht="66.75" customHeight="1">
      <c r="A28" s="39" t="s">
        <v>50</v>
      </c>
      <c r="B28" s="11">
        <v>902</v>
      </c>
      <c r="C28" s="13" t="s">
        <v>33</v>
      </c>
      <c r="D28" s="14" t="s">
        <v>46</v>
      </c>
      <c r="E28" s="13" t="s">
        <v>17</v>
      </c>
      <c r="F28" s="14" t="s">
        <v>17</v>
      </c>
      <c r="G28" s="100">
        <f>G29</f>
        <v>13205.100000000002</v>
      </c>
      <c r="H28" s="100">
        <f>H29</f>
        <v>4551.900000000001</v>
      </c>
      <c r="I28" s="128">
        <f t="shared" si="0"/>
        <v>34.470772656019264</v>
      </c>
    </row>
    <row r="29" spans="1:9" ht="33" customHeight="1">
      <c r="A29" s="61" t="s">
        <v>51</v>
      </c>
      <c r="B29" s="21">
        <v>902</v>
      </c>
      <c r="C29" s="48" t="s">
        <v>33</v>
      </c>
      <c r="D29" s="49" t="s">
        <v>46</v>
      </c>
      <c r="E29" s="48" t="s">
        <v>136</v>
      </c>
      <c r="F29" s="49"/>
      <c r="G29" s="102">
        <f>G30</f>
        <v>13205.100000000002</v>
      </c>
      <c r="H29" s="102">
        <f>H30</f>
        <v>4551.900000000001</v>
      </c>
      <c r="I29" s="128">
        <f t="shared" si="0"/>
        <v>34.470772656019264</v>
      </c>
    </row>
    <row r="30" spans="1:9" ht="48" customHeight="1">
      <c r="A30" s="87" t="s">
        <v>64</v>
      </c>
      <c r="B30" s="12">
        <v>902</v>
      </c>
      <c r="C30" s="15" t="s">
        <v>33</v>
      </c>
      <c r="D30" s="28" t="s">
        <v>46</v>
      </c>
      <c r="E30" s="15" t="s">
        <v>138</v>
      </c>
      <c r="F30" s="28"/>
      <c r="G30" s="101">
        <f>G34+G31+G39</f>
        <v>13205.100000000002</v>
      </c>
      <c r="H30" s="101">
        <f>H34+H31+H39</f>
        <v>4551.900000000001</v>
      </c>
      <c r="I30" s="128">
        <f t="shared" si="0"/>
        <v>34.470772656019264</v>
      </c>
    </row>
    <row r="31" spans="1:9" ht="35.25" customHeight="1">
      <c r="A31" s="61" t="s">
        <v>52</v>
      </c>
      <c r="B31" s="12">
        <v>902</v>
      </c>
      <c r="C31" s="15" t="s">
        <v>33</v>
      </c>
      <c r="D31" s="28" t="s">
        <v>46</v>
      </c>
      <c r="E31" s="15" t="s">
        <v>145</v>
      </c>
      <c r="F31" s="28"/>
      <c r="G31" s="101">
        <f>G32+G33</f>
        <v>1250.8000000000002</v>
      </c>
      <c r="H31" s="101">
        <f>H32+H33</f>
        <v>545</v>
      </c>
      <c r="I31" s="128">
        <f t="shared" si="0"/>
        <v>43.57211384713783</v>
      </c>
    </row>
    <row r="32" spans="1:9" ht="35.25" customHeight="1">
      <c r="A32" s="42" t="s">
        <v>100</v>
      </c>
      <c r="B32" s="12">
        <v>902</v>
      </c>
      <c r="C32" s="15" t="s">
        <v>33</v>
      </c>
      <c r="D32" s="28" t="s">
        <v>46</v>
      </c>
      <c r="E32" s="15" t="s">
        <v>145</v>
      </c>
      <c r="F32" s="28" t="s">
        <v>139</v>
      </c>
      <c r="G32" s="101">
        <v>960.7</v>
      </c>
      <c r="H32" s="123">
        <v>423.2</v>
      </c>
      <c r="I32" s="128">
        <f t="shared" si="0"/>
        <v>44.05121265743728</v>
      </c>
    </row>
    <row r="33" spans="1:9" ht="47.25" customHeight="1">
      <c r="A33" s="42" t="s">
        <v>140</v>
      </c>
      <c r="B33" s="12">
        <v>902</v>
      </c>
      <c r="C33" s="15" t="s">
        <v>33</v>
      </c>
      <c r="D33" s="28" t="s">
        <v>46</v>
      </c>
      <c r="E33" s="15" t="s">
        <v>145</v>
      </c>
      <c r="F33" s="28" t="s">
        <v>141</v>
      </c>
      <c r="G33" s="101">
        <v>290.1</v>
      </c>
      <c r="H33" s="133">
        <v>121.8</v>
      </c>
      <c r="I33" s="128">
        <f t="shared" si="0"/>
        <v>41.98552223371251</v>
      </c>
    </row>
    <row r="34" spans="1:9" ht="30.75" customHeight="1">
      <c r="A34" s="38" t="s">
        <v>34</v>
      </c>
      <c r="B34" s="12">
        <v>902</v>
      </c>
      <c r="C34" s="15" t="s">
        <v>33</v>
      </c>
      <c r="D34" s="28" t="s">
        <v>46</v>
      </c>
      <c r="E34" s="15" t="s">
        <v>137</v>
      </c>
      <c r="F34" s="28"/>
      <c r="G34" s="101">
        <f>SUM(G35:G38)</f>
        <v>11893.800000000001</v>
      </c>
      <c r="H34" s="101">
        <f>SUM(H35:H38)</f>
        <v>3976.7000000000003</v>
      </c>
      <c r="I34" s="128">
        <f t="shared" si="0"/>
        <v>33.435067009702536</v>
      </c>
    </row>
    <row r="35" spans="1:9" ht="31.5" customHeight="1">
      <c r="A35" s="42" t="s">
        <v>100</v>
      </c>
      <c r="B35" s="12">
        <v>902</v>
      </c>
      <c r="C35" s="15" t="s">
        <v>33</v>
      </c>
      <c r="D35" s="28" t="s">
        <v>46</v>
      </c>
      <c r="E35" s="15" t="s">
        <v>137</v>
      </c>
      <c r="F35" s="28" t="s">
        <v>58</v>
      </c>
      <c r="G35" s="101">
        <v>5723.5</v>
      </c>
      <c r="H35" s="123">
        <v>2399</v>
      </c>
      <c r="I35" s="128">
        <f t="shared" si="0"/>
        <v>41.91491220407094</v>
      </c>
    </row>
    <row r="36" spans="1:9" ht="31.5" customHeight="1">
      <c r="A36" s="42" t="s">
        <v>140</v>
      </c>
      <c r="B36" s="12">
        <v>902</v>
      </c>
      <c r="C36" s="15" t="s">
        <v>33</v>
      </c>
      <c r="D36" s="28" t="s">
        <v>46</v>
      </c>
      <c r="E36" s="15" t="s">
        <v>137</v>
      </c>
      <c r="F36" s="28" t="s">
        <v>141</v>
      </c>
      <c r="G36" s="101">
        <v>1728.5</v>
      </c>
      <c r="H36" s="123">
        <v>706.9</v>
      </c>
      <c r="I36" s="128">
        <f t="shared" si="0"/>
        <v>40.896731269887184</v>
      </c>
    </row>
    <row r="37" spans="1:9" ht="33" customHeight="1">
      <c r="A37" s="90" t="s">
        <v>101</v>
      </c>
      <c r="B37" s="12">
        <v>902</v>
      </c>
      <c r="C37" s="15" t="s">
        <v>33</v>
      </c>
      <c r="D37" s="28" t="s">
        <v>46</v>
      </c>
      <c r="E37" s="15" t="s">
        <v>137</v>
      </c>
      <c r="F37" s="28" t="s">
        <v>57</v>
      </c>
      <c r="G37" s="101">
        <f>1548.1+2427+338+53</f>
        <v>4366.1</v>
      </c>
      <c r="H37" s="123">
        <v>813</v>
      </c>
      <c r="I37" s="128">
        <f t="shared" si="0"/>
        <v>18.620737042211584</v>
      </c>
    </row>
    <row r="38" spans="1:9" ht="20.25" customHeight="1">
      <c r="A38" s="42" t="s">
        <v>113</v>
      </c>
      <c r="B38" s="12">
        <v>902</v>
      </c>
      <c r="C38" s="15" t="s">
        <v>33</v>
      </c>
      <c r="D38" s="28" t="s">
        <v>46</v>
      </c>
      <c r="E38" s="15" t="s">
        <v>137</v>
      </c>
      <c r="F38" s="28" t="s">
        <v>59</v>
      </c>
      <c r="G38" s="101">
        <f>25.6+50.1</f>
        <v>75.7</v>
      </c>
      <c r="H38" s="123">
        <v>57.8</v>
      </c>
      <c r="I38" s="128">
        <f t="shared" si="0"/>
        <v>76.35402906208718</v>
      </c>
    </row>
    <row r="39" spans="1:9" ht="21" customHeight="1">
      <c r="A39" s="42" t="s">
        <v>77</v>
      </c>
      <c r="B39" s="16">
        <v>902</v>
      </c>
      <c r="C39" s="17" t="s">
        <v>33</v>
      </c>
      <c r="D39" s="32" t="s">
        <v>46</v>
      </c>
      <c r="E39" s="15" t="s">
        <v>146</v>
      </c>
      <c r="F39" s="32"/>
      <c r="G39" s="88">
        <f>G40</f>
        <v>60.5</v>
      </c>
      <c r="H39" s="88">
        <f>H40</f>
        <v>30.2</v>
      </c>
      <c r="I39" s="128">
        <f t="shared" si="0"/>
        <v>49.917355371900825</v>
      </c>
    </row>
    <row r="40" spans="1:9" ht="33" customHeight="1">
      <c r="A40" s="42" t="s">
        <v>60</v>
      </c>
      <c r="B40" s="16">
        <v>902</v>
      </c>
      <c r="C40" s="17" t="s">
        <v>33</v>
      </c>
      <c r="D40" s="32" t="s">
        <v>46</v>
      </c>
      <c r="E40" s="15" t="s">
        <v>146</v>
      </c>
      <c r="F40" s="32"/>
      <c r="G40" s="88">
        <f>G41</f>
        <v>60.5</v>
      </c>
      <c r="H40" s="88">
        <f>H41</f>
        <v>30.2</v>
      </c>
      <c r="I40" s="128">
        <f t="shared" si="0"/>
        <v>49.917355371900825</v>
      </c>
    </row>
    <row r="41" spans="1:9" ht="19.5" customHeight="1">
      <c r="A41" s="42" t="s">
        <v>61</v>
      </c>
      <c r="B41" s="16">
        <v>902</v>
      </c>
      <c r="C41" s="17" t="s">
        <v>33</v>
      </c>
      <c r="D41" s="32" t="s">
        <v>46</v>
      </c>
      <c r="E41" s="15" t="s">
        <v>146</v>
      </c>
      <c r="F41" s="32">
        <v>540</v>
      </c>
      <c r="G41" s="88">
        <v>60.5</v>
      </c>
      <c r="H41" s="123">
        <v>30.2</v>
      </c>
      <c r="I41" s="128">
        <f t="shared" si="0"/>
        <v>49.917355371900825</v>
      </c>
    </row>
    <row r="42" spans="1:9" ht="23.25" customHeight="1">
      <c r="A42" s="89" t="s">
        <v>99</v>
      </c>
      <c r="B42" s="16">
        <v>902</v>
      </c>
      <c r="C42" s="17" t="s">
        <v>33</v>
      </c>
      <c r="D42" s="32" t="s">
        <v>89</v>
      </c>
      <c r="E42" s="17"/>
      <c r="F42" s="32"/>
      <c r="G42" s="88">
        <f>G43+G47</f>
        <v>148.4</v>
      </c>
      <c r="H42" s="88">
        <f>H43+H47</f>
        <v>35</v>
      </c>
      <c r="I42" s="128">
        <f t="shared" si="0"/>
        <v>23.58490566037736</v>
      </c>
    </row>
    <row r="43" spans="1:9" ht="99.75" customHeight="1">
      <c r="A43" s="84" t="s">
        <v>78</v>
      </c>
      <c r="B43" s="12">
        <v>902</v>
      </c>
      <c r="C43" s="15" t="s">
        <v>33</v>
      </c>
      <c r="D43" s="15" t="s">
        <v>89</v>
      </c>
      <c r="E43" s="15" t="s">
        <v>147</v>
      </c>
      <c r="F43" s="15"/>
      <c r="G43" s="101">
        <f>G44</f>
        <v>147.4</v>
      </c>
      <c r="H43" s="101">
        <f>H44</f>
        <v>35</v>
      </c>
      <c r="I43" s="128">
        <f t="shared" si="0"/>
        <v>23.7449118046133</v>
      </c>
    </row>
    <row r="44" spans="1:9" ht="36.75" customHeight="1">
      <c r="A44" s="84" t="s">
        <v>148</v>
      </c>
      <c r="B44" s="12">
        <v>902</v>
      </c>
      <c r="C44" s="15" t="s">
        <v>33</v>
      </c>
      <c r="D44" s="15" t="s">
        <v>89</v>
      </c>
      <c r="E44" s="15" t="s">
        <v>149</v>
      </c>
      <c r="F44" s="15"/>
      <c r="G44" s="101">
        <f>G45</f>
        <v>147.4</v>
      </c>
      <c r="H44" s="101">
        <f>H45</f>
        <v>35</v>
      </c>
      <c r="I44" s="128">
        <f t="shared" si="0"/>
        <v>23.7449118046133</v>
      </c>
    </row>
    <row r="45" spans="1:9" ht="108" customHeight="1">
      <c r="A45" s="81" t="s">
        <v>121</v>
      </c>
      <c r="B45" s="22">
        <v>902</v>
      </c>
      <c r="C45" s="56" t="s">
        <v>33</v>
      </c>
      <c r="D45" s="55" t="s">
        <v>89</v>
      </c>
      <c r="E45" s="56" t="s">
        <v>150</v>
      </c>
      <c r="F45" s="55" t="s">
        <v>57</v>
      </c>
      <c r="G45" s="93">
        <v>147.4</v>
      </c>
      <c r="H45" s="123">
        <v>35</v>
      </c>
      <c r="I45" s="128">
        <f t="shared" si="0"/>
        <v>23.7449118046133</v>
      </c>
    </row>
    <row r="46" spans="1:9" ht="36" customHeight="1">
      <c r="A46" s="81" t="s">
        <v>54</v>
      </c>
      <c r="B46" s="12">
        <v>902</v>
      </c>
      <c r="C46" s="15" t="s">
        <v>33</v>
      </c>
      <c r="D46" s="15" t="s">
        <v>89</v>
      </c>
      <c r="E46" s="15" t="s">
        <v>136</v>
      </c>
      <c r="F46" s="15"/>
      <c r="G46" s="101">
        <f aca="true" t="shared" si="2" ref="G46:H48">G47</f>
        <v>1</v>
      </c>
      <c r="H46" s="101">
        <f t="shared" si="2"/>
        <v>0</v>
      </c>
      <c r="I46" s="128">
        <f t="shared" si="0"/>
        <v>0</v>
      </c>
    </row>
    <row r="47" spans="1:9" ht="66.75" customHeight="1">
      <c r="A47" s="41" t="s">
        <v>88</v>
      </c>
      <c r="B47" s="16">
        <v>902</v>
      </c>
      <c r="C47" s="17" t="s">
        <v>33</v>
      </c>
      <c r="D47" s="32" t="s">
        <v>89</v>
      </c>
      <c r="E47" s="15" t="s">
        <v>151</v>
      </c>
      <c r="F47" s="32"/>
      <c r="G47" s="101">
        <f t="shared" si="2"/>
        <v>1</v>
      </c>
      <c r="H47" s="101">
        <f t="shared" si="2"/>
        <v>0</v>
      </c>
      <c r="I47" s="128">
        <f t="shared" si="0"/>
        <v>0</v>
      </c>
    </row>
    <row r="48" spans="1:9" ht="64.5" customHeight="1">
      <c r="A48" s="42" t="s">
        <v>53</v>
      </c>
      <c r="B48" s="16">
        <v>902</v>
      </c>
      <c r="C48" s="17" t="s">
        <v>33</v>
      </c>
      <c r="D48" s="32" t="s">
        <v>89</v>
      </c>
      <c r="E48" s="15" t="s">
        <v>152</v>
      </c>
      <c r="F48" s="32"/>
      <c r="G48" s="101">
        <f t="shared" si="2"/>
        <v>1</v>
      </c>
      <c r="H48" s="101">
        <f t="shared" si="2"/>
        <v>0</v>
      </c>
      <c r="I48" s="128">
        <f t="shared" si="0"/>
        <v>0</v>
      </c>
    </row>
    <row r="49" spans="1:9" ht="31.5" customHeight="1" thickBot="1">
      <c r="A49" s="90" t="s">
        <v>101</v>
      </c>
      <c r="B49" s="16">
        <v>902</v>
      </c>
      <c r="C49" s="17" t="s">
        <v>33</v>
      </c>
      <c r="D49" s="32" t="s">
        <v>89</v>
      </c>
      <c r="E49" s="15" t="s">
        <v>152</v>
      </c>
      <c r="F49" s="32" t="s">
        <v>57</v>
      </c>
      <c r="G49" s="93">
        <v>1</v>
      </c>
      <c r="H49" s="125">
        <v>0</v>
      </c>
      <c r="I49" s="130">
        <f t="shared" si="0"/>
        <v>0</v>
      </c>
    </row>
    <row r="50" spans="1:9" ht="23.25" customHeight="1" thickBot="1">
      <c r="A50" s="18" t="s">
        <v>27</v>
      </c>
      <c r="B50" s="19">
        <v>902</v>
      </c>
      <c r="C50" s="85" t="s">
        <v>42</v>
      </c>
      <c r="D50" s="85" t="s">
        <v>39</v>
      </c>
      <c r="E50" s="20"/>
      <c r="F50" s="20"/>
      <c r="G50" s="117">
        <f aca="true" t="shared" si="3" ref="G50:H54">G51</f>
        <v>223.2</v>
      </c>
      <c r="H50" s="117">
        <f t="shared" si="3"/>
        <v>81.4</v>
      </c>
      <c r="I50" s="132">
        <f t="shared" si="0"/>
        <v>36.46953405017921</v>
      </c>
    </row>
    <row r="51" spans="1:9" ht="15.75" customHeight="1">
      <c r="A51" s="40" t="s">
        <v>28</v>
      </c>
      <c r="B51" s="11">
        <v>902</v>
      </c>
      <c r="C51" s="30" t="s">
        <v>42</v>
      </c>
      <c r="D51" s="30" t="s">
        <v>45</v>
      </c>
      <c r="E51" s="13"/>
      <c r="F51" s="13"/>
      <c r="G51" s="100">
        <f t="shared" si="3"/>
        <v>223.2</v>
      </c>
      <c r="H51" s="100">
        <f t="shared" si="3"/>
        <v>81.4</v>
      </c>
      <c r="I51" s="131">
        <f t="shared" si="0"/>
        <v>36.46953405017921</v>
      </c>
    </row>
    <row r="52" spans="1:9" ht="31.5" customHeight="1">
      <c r="A52" s="61" t="s">
        <v>51</v>
      </c>
      <c r="B52" s="22">
        <v>902</v>
      </c>
      <c r="C52" s="15" t="s">
        <v>42</v>
      </c>
      <c r="D52" s="15" t="s">
        <v>45</v>
      </c>
      <c r="E52" s="56" t="s">
        <v>136</v>
      </c>
      <c r="F52" s="86"/>
      <c r="G52" s="93">
        <f t="shared" si="3"/>
        <v>223.2</v>
      </c>
      <c r="H52" s="93">
        <f t="shared" si="3"/>
        <v>81.4</v>
      </c>
      <c r="I52" s="128">
        <f t="shared" si="0"/>
        <v>36.46953405017921</v>
      </c>
    </row>
    <row r="53" spans="1:9" ht="49.5" customHeight="1">
      <c r="A53" s="87" t="s">
        <v>64</v>
      </c>
      <c r="B53" s="16">
        <v>902</v>
      </c>
      <c r="C53" s="15" t="s">
        <v>42</v>
      </c>
      <c r="D53" s="15" t="s">
        <v>45</v>
      </c>
      <c r="E53" s="17" t="s">
        <v>153</v>
      </c>
      <c r="F53" s="17"/>
      <c r="G53" s="88">
        <f t="shared" si="3"/>
        <v>223.2</v>
      </c>
      <c r="H53" s="88">
        <f t="shared" si="3"/>
        <v>81.4</v>
      </c>
      <c r="I53" s="129">
        <f t="shared" si="0"/>
        <v>36.46953405017921</v>
      </c>
    </row>
    <row r="54" spans="1:9" ht="43.5" customHeight="1">
      <c r="A54" s="61" t="s">
        <v>85</v>
      </c>
      <c r="B54" s="16">
        <v>902</v>
      </c>
      <c r="C54" s="56" t="s">
        <v>42</v>
      </c>
      <c r="D54" s="56" t="s">
        <v>45</v>
      </c>
      <c r="E54" s="17" t="s">
        <v>154</v>
      </c>
      <c r="F54" s="17"/>
      <c r="G54" s="88">
        <f t="shared" si="3"/>
        <v>223.2</v>
      </c>
      <c r="H54" s="88">
        <f t="shared" si="3"/>
        <v>81.4</v>
      </c>
      <c r="I54" s="128">
        <f t="shared" si="0"/>
        <v>36.46953405017921</v>
      </c>
    </row>
    <row r="55" spans="1:9" ht="31.5" customHeight="1">
      <c r="A55" s="41" t="s">
        <v>49</v>
      </c>
      <c r="B55" s="12">
        <v>902</v>
      </c>
      <c r="C55" s="15" t="s">
        <v>42</v>
      </c>
      <c r="D55" s="15" t="s">
        <v>45</v>
      </c>
      <c r="E55" s="15" t="s">
        <v>155</v>
      </c>
      <c r="F55" s="15"/>
      <c r="G55" s="101">
        <f>G56+G58+G57</f>
        <v>223.2</v>
      </c>
      <c r="H55" s="101">
        <f>H56+H58+H57</f>
        <v>81.4</v>
      </c>
      <c r="I55" s="128">
        <f t="shared" si="0"/>
        <v>36.46953405017921</v>
      </c>
    </row>
    <row r="56" spans="1:9" ht="33" customHeight="1">
      <c r="A56" s="42" t="s">
        <v>100</v>
      </c>
      <c r="B56" s="12">
        <v>902</v>
      </c>
      <c r="C56" s="15" t="s">
        <v>42</v>
      </c>
      <c r="D56" s="15" t="s">
        <v>45</v>
      </c>
      <c r="E56" s="15" t="s">
        <v>155</v>
      </c>
      <c r="F56" s="15" t="s">
        <v>58</v>
      </c>
      <c r="G56" s="101">
        <v>150</v>
      </c>
      <c r="H56" s="123">
        <v>62.5</v>
      </c>
      <c r="I56" s="128">
        <f t="shared" si="0"/>
        <v>41.66666666666667</v>
      </c>
    </row>
    <row r="57" spans="1:9" ht="51" customHeight="1">
      <c r="A57" s="42" t="s">
        <v>140</v>
      </c>
      <c r="B57" s="12">
        <v>902</v>
      </c>
      <c r="C57" s="15" t="s">
        <v>42</v>
      </c>
      <c r="D57" s="15" t="s">
        <v>45</v>
      </c>
      <c r="E57" s="15" t="s">
        <v>155</v>
      </c>
      <c r="F57" s="15"/>
      <c r="G57" s="134">
        <v>45.3</v>
      </c>
      <c r="H57" s="123">
        <v>18.9</v>
      </c>
      <c r="I57" s="128">
        <f t="shared" si="0"/>
        <v>41.72185430463576</v>
      </c>
    </row>
    <row r="58" spans="1:9" ht="35.25" customHeight="1" thickBot="1">
      <c r="A58" s="90" t="s">
        <v>101</v>
      </c>
      <c r="B58" s="12">
        <v>902</v>
      </c>
      <c r="C58" s="15" t="s">
        <v>42</v>
      </c>
      <c r="D58" s="15" t="s">
        <v>45</v>
      </c>
      <c r="E58" s="15" t="s">
        <v>155</v>
      </c>
      <c r="F58" s="15" t="s">
        <v>57</v>
      </c>
      <c r="G58" s="134">
        <v>27.9</v>
      </c>
      <c r="H58" s="123">
        <v>0</v>
      </c>
      <c r="I58" s="129">
        <f t="shared" si="0"/>
        <v>0</v>
      </c>
    </row>
    <row r="59" spans="1:9" ht="34.5" customHeight="1" thickBot="1">
      <c r="A59" s="18" t="s">
        <v>29</v>
      </c>
      <c r="B59" s="51">
        <v>902</v>
      </c>
      <c r="C59" s="52" t="s">
        <v>45</v>
      </c>
      <c r="D59" s="52" t="s">
        <v>39</v>
      </c>
      <c r="E59" s="52"/>
      <c r="F59" s="52"/>
      <c r="G59" s="137">
        <f>G60</f>
        <v>757</v>
      </c>
      <c r="H59" s="137">
        <f>H60</f>
        <v>50.9</v>
      </c>
      <c r="I59" s="138">
        <f t="shared" si="0"/>
        <v>6.723910171730515</v>
      </c>
    </row>
    <row r="60" spans="1:9" ht="54" customHeight="1">
      <c r="A60" s="40" t="s">
        <v>30</v>
      </c>
      <c r="B60" s="11">
        <v>902</v>
      </c>
      <c r="C60" s="13" t="s">
        <v>45</v>
      </c>
      <c r="D60" s="13" t="s">
        <v>48</v>
      </c>
      <c r="E60" s="13"/>
      <c r="F60" s="13"/>
      <c r="G60" s="102">
        <f>G61+G74+G71</f>
        <v>757</v>
      </c>
      <c r="H60" s="102">
        <f>H61+H74</f>
        <v>50.9</v>
      </c>
      <c r="I60" s="131">
        <f t="shared" si="0"/>
        <v>6.723910171730515</v>
      </c>
    </row>
    <row r="61" spans="1:9" ht="129" customHeight="1">
      <c r="A61" s="42" t="s">
        <v>81</v>
      </c>
      <c r="B61" s="21">
        <v>902</v>
      </c>
      <c r="C61" s="48" t="s">
        <v>45</v>
      </c>
      <c r="D61" s="48" t="s">
        <v>48</v>
      </c>
      <c r="E61" s="48" t="s">
        <v>156</v>
      </c>
      <c r="F61" s="48"/>
      <c r="G61" s="102">
        <f>G62+G64+G66</f>
        <v>522</v>
      </c>
      <c r="H61" s="102">
        <f>H62+H64+H67+H69</f>
        <v>50.9</v>
      </c>
      <c r="I61" s="128">
        <f t="shared" si="0"/>
        <v>9.75095785440613</v>
      </c>
    </row>
    <row r="62" spans="1:9" ht="158.25" customHeight="1">
      <c r="A62" s="42" t="s">
        <v>82</v>
      </c>
      <c r="B62" s="21">
        <v>902</v>
      </c>
      <c r="C62" s="48" t="s">
        <v>45</v>
      </c>
      <c r="D62" s="48" t="s">
        <v>48</v>
      </c>
      <c r="E62" s="48" t="s">
        <v>157</v>
      </c>
      <c r="F62" s="48"/>
      <c r="G62" s="102">
        <f>G63</f>
        <v>400</v>
      </c>
      <c r="H62" s="102">
        <f>H63</f>
        <v>0</v>
      </c>
      <c r="I62" s="128">
        <f t="shared" si="0"/>
        <v>0</v>
      </c>
    </row>
    <row r="63" spans="1:9" ht="34.5" customHeight="1">
      <c r="A63" s="90" t="s">
        <v>101</v>
      </c>
      <c r="B63" s="21">
        <v>902</v>
      </c>
      <c r="C63" s="48" t="s">
        <v>45</v>
      </c>
      <c r="D63" s="48" t="s">
        <v>48</v>
      </c>
      <c r="E63" s="48" t="s">
        <v>157</v>
      </c>
      <c r="F63" s="48" t="s">
        <v>57</v>
      </c>
      <c r="G63" s="102">
        <v>400</v>
      </c>
      <c r="H63" s="123">
        <v>0</v>
      </c>
      <c r="I63" s="128">
        <f t="shared" si="0"/>
        <v>0</v>
      </c>
    </row>
    <row r="64" spans="1:9" ht="144" customHeight="1">
      <c r="A64" s="42" t="s">
        <v>83</v>
      </c>
      <c r="B64" s="21">
        <v>902</v>
      </c>
      <c r="C64" s="48" t="s">
        <v>45</v>
      </c>
      <c r="D64" s="48" t="s">
        <v>48</v>
      </c>
      <c r="E64" s="48" t="s">
        <v>158</v>
      </c>
      <c r="F64" s="48"/>
      <c r="G64" s="102">
        <f>G65</f>
        <v>60</v>
      </c>
      <c r="H64" s="102">
        <f>H65</f>
        <v>1.3</v>
      </c>
      <c r="I64" s="128">
        <f t="shared" si="0"/>
        <v>2.166666666666667</v>
      </c>
    </row>
    <row r="65" spans="1:9" ht="32.25" customHeight="1">
      <c r="A65" s="90" t="s">
        <v>101</v>
      </c>
      <c r="B65" s="21">
        <v>902</v>
      </c>
      <c r="C65" s="48" t="s">
        <v>45</v>
      </c>
      <c r="D65" s="48" t="s">
        <v>48</v>
      </c>
      <c r="E65" s="48" t="s">
        <v>158</v>
      </c>
      <c r="F65" s="48" t="s">
        <v>57</v>
      </c>
      <c r="G65" s="102">
        <v>60</v>
      </c>
      <c r="H65" s="123">
        <v>1.3</v>
      </c>
      <c r="I65" s="128">
        <f t="shared" si="0"/>
        <v>2.166666666666667</v>
      </c>
    </row>
    <row r="66" spans="1:9" ht="32.25" customHeight="1">
      <c r="A66" s="91" t="s">
        <v>164</v>
      </c>
      <c r="B66" s="21">
        <v>902</v>
      </c>
      <c r="C66" s="48" t="s">
        <v>45</v>
      </c>
      <c r="D66" s="48" t="s">
        <v>48</v>
      </c>
      <c r="E66" s="48" t="s">
        <v>165</v>
      </c>
      <c r="F66" s="48" t="s">
        <v>57</v>
      </c>
      <c r="G66" s="102">
        <f>G67+G69</f>
        <v>62</v>
      </c>
      <c r="H66" s="102">
        <f>H67+H69</f>
        <v>49.6</v>
      </c>
      <c r="I66" s="128">
        <f t="shared" si="0"/>
        <v>80</v>
      </c>
    </row>
    <row r="67" spans="1:9" ht="159" customHeight="1">
      <c r="A67" s="42" t="s">
        <v>84</v>
      </c>
      <c r="B67" s="21">
        <v>902</v>
      </c>
      <c r="C67" s="48" t="s">
        <v>45</v>
      </c>
      <c r="D67" s="48" t="s">
        <v>48</v>
      </c>
      <c r="E67" s="48" t="s">
        <v>159</v>
      </c>
      <c r="F67" s="48"/>
      <c r="G67" s="102">
        <f>G68</f>
        <v>57</v>
      </c>
      <c r="H67" s="102">
        <f>H68</f>
        <v>49.6</v>
      </c>
      <c r="I67" s="128">
        <f t="shared" si="0"/>
        <v>87.01754385964912</v>
      </c>
    </row>
    <row r="68" spans="1:9" ht="35.25" customHeight="1">
      <c r="A68" s="90" t="s">
        <v>101</v>
      </c>
      <c r="B68" s="21">
        <v>902</v>
      </c>
      <c r="C68" s="48" t="s">
        <v>45</v>
      </c>
      <c r="D68" s="48" t="s">
        <v>48</v>
      </c>
      <c r="E68" s="48" t="s">
        <v>159</v>
      </c>
      <c r="F68" s="48" t="s">
        <v>57</v>
      </c>
      <c r="G68" s="102">
        <v>57</v>
      </c>
      <c r="H68" s="123">
        <v>49.6</v>
      </c>
      <c r="I68" s="128">
        <f t="shared" si="0"/>
        <v>87.01754385964912</v>
      </c>
    </row>
    <row r="69" spans="1:9" ht="118.5" customHeight="1">
      <c r="A69" s="81" t="s">
        <v>62</v>
      </c>
      <c r="B69" s="21">
        <v>902</v>
      </c>
      <c r="C69" s="48" t="s">
        <v>45</v>
      </c>
      <c r="D69" s="48" t="s">
        <v>48</v>
      </c>
      <c r="E69" s="48" t="s">
        <v>160</v>
      </c>
      <c r="F69" s="48"/>
      <c r="G69" s="102">
        <f>G70</f>
        <v>5</v>
      </c>
      <c r="H69" s="102">
        <f>H70</f>
        <v>0</v>
      </c>
      <c r="I69" s="128">
        <f t="shared" si="0"/>
        <v>0</v>
      </c>
    </row>
    <row r="70" spans="1:9" ht="35.25" customHeight="1">
      <c r="A70" s="90" t="s">
        <v>101</v>
      </c>
      <c r="B70" s="21">
        <v>902</v>
      </c>
      <c r="C70" s="48" t="s">
        <v>45</v>
      </c>
      <c r="D70" s="48" t="s">
        <v>48</v>
      </c>
      <c r="E70" s="48" t="s">
        <v>160</v>
      </c>
      <c r="F70" s="48" t="s">
        <v>57</v>
      </c>
      <c r="G70" s="102">
        <v>5</v>
      </c>
      <c r="H70" s="123">
        <v>0</v>
      </c>
      <c r="I70" s="128">
        <f t="shared" si="0"/>
        <v>0</v>
      </c>
    </row>
    <row r="71" spans="1:9" ht="92.25" customHeight="1">
      <c r="A71" s="81" t="s">
        <v>117</v>
      </c>
      <c r="B71" s="21">
        <v>902</v>
      </c>
      <c r="C71" s="48" t="s">
        <v>45</v>
      </c>
      <c r="D71" s="48" t="s">
        <v>48</v>
      </c>
      <c r="E71" s="48" t="s">
        <v>147</v>
      </c>
      <c r="F71" s="48"/>
      <c r="G71" s="102">
        <f>G72</f>
        <v>45</v>
      </c>
      <c r="H71" s="102">
        <f>H72</f>
        <v>0</v>
      </c>
      <c r="I71" s="128">
        <f t="shared" si="0"/>
        <v>0</v>
      </c>
    </row>
    <row r="72" spans="1:9" ht="45" customHeight="1">
      <c r="A72" s="84" t="s">
        <v>148</v>
      </c>
      <c r="B72" s="21">
        <v>902</v>
      </c>
      <c r="C72" s="48" t="s">
        <v>45</v>
      </c>
      <c r="D72" s="48" t="s">
        <v>48</v>
      </c>
      <c r="E72" s="48" t="s">
        <v>149</v>
      </c>
      <c r="F72" s="48"/>
      <c r="G72" s="102">
        <v>45</v>
      </c>
      <c r="H72" s="102">
        <v>0</v>
      </c>
      <c r="I72" s="128">
        <f t="shared" si="0"/>
        <v>0</v>
      </c>
    </row>
    <row r="73" spans="1:9" ht="33.75" customHeight="1">
      <c r="A73" s="83" t="s">
        <v>51</v>
      </c>
      <c r="B73" s="21">
        <v>902</v>
      </c>
      <c r="C73" s="48" t="s">
        <v>45</v>
      </c>
      <c r="D73" s="48" t="s">
        <v>48</v>
      </c>
      <c r="E73" s="48" t="s">
        <v>136</v>
      </c>
      <c r="F73" s="48"/>
      <c r="G73" s="102">
        <f>G74</f>
        <v>190</v>
      </c>
      <c r="H73" s="102">
        <f>H74</f>
        <v>0</v>
      </c>
      <c r="I73" s="128">
        <f t="shared" si="0"/>
        <v>0</v>
      </c>
    </row>
    <row r="74" spans="1:9" ht="45.75" customHeight="1">
      <c r="A74" s="84" t="s">
        <v>64</v>
      </c>
      <c r="B74" s="12">
        <v>902</v>
      </c>
      <c r="C74" s="15" t="s">
        <v>45</v>
      </c>
      <c r="D74" s="15" t="s">
        <v>48</v>
      </c>
      <c r="E74" s="15" t="s">
        <v>138</v>
      </c>
      <c r="F74" s="15"/>
      <c r="G74" s="101">
        <f>G75</f>
        <v>190</v>
      </c>
      <c r="H74" s="101">
        <f>H75</f>
        <v>0</v>
      </c>
      <c r="I74" s="128">
        <f t="shared" si="0"/>
        <v>0</v>
      </c>
    </row>
    <row r="75" spans="1:9" ht="31.5" customHeight="1">
      <c r="A75" s="82" t="s">
        <v>63</v>
      </c>
      <c r="B75" s="12">
        <v>902</v>
      </c>
      <c r="C75" s="15" t="s">
        <v>45</v>
      </c>
      <c r="D75" s="15" t="s">
        <v>48</v>
      </c>
      <c r="E75" s="15" t="s">
        <v>161</v>
      </c>
      <c r="F75" s="15"/>
      <c r="G75" s="101">
        <f>G76+G78</f>
        <v>190</v>
      </c>
      <c r="H75" s="101">
        <f>H76+H78</f>
        <v>0</v>
      </c>
      <c r="I75" s="128">
        <f t="shared" si="0"/>
        <v>0</v>
      </c>
    </row>
    <row r="76" spans="1:9" ht="82.5" customHeight="1">
      <c r="A76" s="75" t="s">
        <v>92</v>
      </c>
      <c r="B76" s="12">
        <v>902</v>
      </c>
      <c r="C76" s="15" t="s">
        <v>45</v>
      </c>
      <c r="D76" s="15" t="s">
        <v>48</v>
      </c>
      <c r="E76" s="15" t="s">
        <v>162</v>
      </c>
      <c r="F76" s="15"/>
      <c r="G76" s="101">
        <f>G77</f>
        <v>150</v>
      </c>
      <c r="H76" s="101">
        <f>H77</f>
        <v>0</v>
      </c>
      <c r="I76" s="128">
        <f t="shared" si="0"/>
        <v>0</v>
      </c>
    </row>
    <row r="77" spans="1:9" ht="30" customHeight="1">
      <c r="A77" s="90" t="s">
        <v>101</v>
      </c>
      <c r="B77" s="12">
        <v>902</v>
      </c>
      <c r="C77" s="15" t="s">
        <v>45</v>
      </c>
      <c r="D77" s="15" t="s">
        <v>48</v>
      </c>
      <c r="E77" s="15" t="s">
        <v>162</v>
      </c>
      <c r="F77" s="15" t="s">
        <v>57</v>
      </c>
      <c r="G77" s="101">
        <v>150</v>
      </c>
      <c r="H77" s="123">
        <v>0</v>
      </c>
      <c r="I77" s="128">
        <f t="shared" si="0"/>
        <v>0</v>
      </c>
    </row>
    <row r="78" spans="1:9" ht="45" customHeight="1">
      <c r="A78" s="95" t="s">
        <v>119</v>
      </c>
      <c r="B78" s="12">
        <v>902</v>
      </c>
      <c r="C78" s="15" t="s">
        <v>45</v>
      </c>
      <c r="D78" s="15" t="s">
        <v>48</v>
      </c>
      <c r="E78" s="15" t="s">
        <v>163</v>
      </c>
      <c r="F78" s="15"/>
      <c r="G78" s="101">
        <f>G79</f>
        <v>40</v>
      </c>
      <c r="H78" s="101">
        <f>H79</f>
        <v>0</v>
      </c>
      <c r="I78" s="128">
        <f t="shared" si="0"/>
        <v>0</v>
      </c>
    </row>
    <row r="79" spans="1:9" ht="30" customHeight="1" thickBot="1">
      <c r="A79" s="94" t="s">
        <v>101</v>
      </c>
      <c r="B79" s="22">
        <v>902</v>
      </c>
      <c r="C79" s="56" t="s">
        <v>45</v>
      </c>
      <c r="D79" s="55" t="s">
        <v>48</v>
      </c>
      <c r="E79" s="56" t="s">
        <v>163</v>
      </c>
      <c r="F79" s="55" t="s">
        <v>57</v>
      </c>
      <c r="G79" s="93">
        <v>40</v>
      </c>
      <c r="H79" s="125">
        <v>0</v>
      </c>
      <c r="I79" s="130">
        <f t="shared" si="0"/>
        <v>0</v>
      </c>
    </row>
    <row r="80" spans="1:9" ht="18.75" customHeight="1" thickBot="1">
      <c r="A80" s="9" t="s">
        <v>20</v>
      </c>
      <c r="B80" s="10">
        <v>902</v>
      </c>
      <c r="C80" s="23" t="s">
        <v>46</v>
      </c>
      <c r="D80" s="24" t="s">
        <v>39</v>
      </c>
      <c r="E80" s="23" t="s">
        <v>17</v>
      </c>
      <c r="F80" s="24" t="s">
        <v>17</v>
      </c>
      <c r="G80" s="118">
        <f>G81+G96</f>
        <v>9083.8</v>
      </c>
      <c r="H80" s="118">
        <f>H81+H96</f>
        <v>497.29999999999995</v>
      </c>
      <c r="I80" s="132">
        <f t="shared" si="0"/>
        <v>5.474581122437746</v>
      </c>
    </row>
    <row r="81" spans="1:9" ht="16.5" customHeight="1">
      <c r="A81" s="39" t="s">
        <v>32</v>
      </c>
      <c r="B81" s="25">
        <v>902</v>
      </c>
      <c r="C81" s="26" t="s">
        <v>46</v>
      </c>
      <c r="D81" s="27" t="s">
        <v>48</v>
      </c>
      <c r="E81" s="26" t="s">
        <v>17</v>
      </c>
      <c r="F81" s="27" t="s">
        <v>17</v>
      </c>
      <c r="G81" s="102">
        <f>G82+G91</f>
        <v>8723.8</v>
      </c>
      <c r="H81" s="102">
        <f>H82+H91</f>
        <v>497.29999999999995</v>
      </c>
      <c r="I81" s="131">
        <f t="shared" si="0"/>
        <v>5.7004974896260805</v>
      </c>
    </row>
    <row r="82" spans="1:9" ht="95.25" customHeight="1">
      <c r="A82" s="38" t="s">
        <v>78</v>
      </c>
      <c r="B82" s="12">
        <v>902</v>
      </c>
      <c r="C82" s="15" t="s">
        <v>46</v>
      </c>
      <c r="D82" s="28" t="s">
        <v>48</v>
      </c>
      <c r="E82" s="15" t="s">
        <v>166</v>
      </c>
      <c r="F82" s="28" t="s">
        <v>17</v>
      </c>
      <c r="G82" s="101">
        <f>G83+G86+G89+G85</f>
        <v>8543.8</v>
      </c>
      <c r="H82" s="101">
        <f>H83+H86+H89+H85</f>
        <v>497.29999999999995</v>
      </c>
      <c r="I82" s="128">
        <f t="shared" si="0"/>
        <v>5.820595051382289</v>
      </c>
    </row>
    <row r="83" spans="1:9" ht="110.25">
      <c r="A83" s="38" t="s">
        <v>79</v>
      </c>
      <c r="B83" s="12">
        <v>902</v>
      </c>
      <c r="C83" s="15" t="s">
        <v>46</v>
      </c>
      <c r="D83" s="28" t="s">
        <v>48</v>
      </c>
      <c r="E83" s="15" t="s">
        <v>167</v>
      </c>
      <c r="F83" s="28"/>
      <c r="G83" s="101">
        <f>G84</f>
        <v>6979</v>
      </c>
      <c r="H83" s="101">
        <f>H84</f>
        <v>199.1</v>
      </c>
      <c r="I83" s="128">
        <f aca="true" t="shared" si="4" ref="I83:I139">H83/G83*100</f>
        <v>2.8528442470267947</v>
      </c>
    </row>
    <row r="84" spans="1:9" ht="30.75" customHeight="1">
      <c r="A84" s="90" t="s">
        <v>101</v>
      </c>
      <c r="B84" s="12">
        <v>902</v>
      </c>
      <c r="C84" s="15" t="s">
        <v>46</v>
      </c>
      <c r="D84" s="28" t="s">
        <v>48</v>
      </c>
      <c r="E84" s="15" t="s">
        <v>167</v>
      </c>
      <c r="F84" s="28" t="s">
        <v>57</v>
      </c>
      <c r="G84" s="101">
        <v>6979</v>
      </c>
      <c r="H84" s="123">
        <v>199.1</v>
      </c>
      <c r="I84" s="128">
        <f t="shared" si="4"/>
        <v>2.8528442470267947</v>
      </c>
    </row>
    <row r="85" spans="1:9" ht="46.5" customHeight="1">
      <c r="A85" s="96" t="s">
        <v>168</v>
      </c>
      <c r="B85" s="12">
        <v>902</v>
      </c>
      <c r="C85" s="15" t="s">
        <v>46</v>
      </c>
      <c r="D85" s="28" t="s">
        <v>48</v>
      </c>
      <c r="E85" s="15" t="s">
        <v>169</v>
      </c>
      <c r="F85" s="28"/>
      <c r="G85" s="101">
        <v>310</v>
      </c>
      <c r="H85" s="101">
        <v>298.2</v>
      </c>
      <c r="I85" s="128">
        <f t="shared" si="4"/>
        <v>96.19354838709677</v>
      </c>
    </row>
    <row r="86" spans="1:9" ht="63">
      <c r="A86" s="68" t="s">
        <v>170</v>
      </c>
      <c r="B86" s="12">
        <v>902</v>
      </c>
      <c r="C86" s="15" t="s">
        <v>46</v>
      </c>
      <c r="D86" s="28" t="s">
        <v>48</v>
      </c>
      <c r="E86" s="15" t="s">
        <v>171</v>
      </c>
      <c r="F86" s="28"/>
      <c r="G86" s="101">
        <f>G87+G88</f>
        <v>1134.8</v>
      </c>
      <c r="H86" s="101">
        <f>H87</f>
        <v>0</v>
      </c>
      <c r="I86" s="128">
        <f t="shared" si="4"/>
        <v>0</v>
      </c>
    </row>
    <row r="87" spans="1:9" ht="30.75" customHeight="1">
      <c r="A87" s="90" t="s">
        <v>172</v>
      </c>
      <c r="B87" s="12">
        <v>902</v>
      </c>
      <c r="C87" s="15" t="s">
        <v>46</v>
      </c>
      <c r="D87" s="28" t="s">
        <v>48</v>
      </c>
      <c r="E87" s="15" t="s">
        <v>173</v>
      </c>
      <c r="F87" s="28" t="s">
        <v>57</v>
      </c>
      <c r="G87" s="101">
        <v>589.8</v>
      </c>
      <c r="H87" s="123">
        <v>0</v>
      </c>
      <c r="I87" s="128">
        <f t="shared" si="4"/>
        <v>0</v>
      </c>
    </row>
    <row r="88" spans="1:9" ht="35.25" customHeight="1">
      <c r="A88" s="81" t="s">
        <v>174</v>
      </c>
      <c r="B88" s="12">
        <v>902</v>
      </c>
      <c r="C88" s="15" t="s">
        <v>46</v>
      </c>
      <c r="D88" s="28" t="s">
        <v>48</v>
      </c>
      <c r="E88" s="15" t="s">
        <v>175</v>
      </c>
      <c r="F88" s="28"/>
      <c r="G88" s="101">
        <v>545</v>
      </c>
      <c r="H88" s="101">
        <v>0</v>
      </c>
      <c r="I88" s="128">
        <f t="shared" si="4"/>
        <v>0</v>
      </c>
    </row>
    <row r="89" spans="1:9" ht="117.75" customHeight="1">
      <c r="A89" s="81" t="s">
        <v>118</v>
      </c>
      <c r="B89" s="12">
        <v>902</v>
      </c>
      <c r="C89" s="15" t="s">
        <v>46</v>
      </c>
      <c r="D89" s="28" t="s">
        <v>48</v>
      </c>
      <c r="E89" s="15" t="s">
        <v>147</v>
      </c>
      <c r="F89" s="28"/>
      <c r="G89" s="101">
        <f>G90</f>
        <v>120</v>
      </c>
      <c r="H89" s="101">
        <f>H90</f>
        <v>0</v>
      </c>
      <c r="I89" s="128">
        <f t="shared" si="4"/>
        <v>0</v>
      </c>
    </row>
    <row r="90" spans="1:9" ht="30.75" customHeight="1">
      <c r="A90" s="94" t="s">
        <v>101</v>
      </c>
      <c r="B90" s="12">
        <v>902</v>
      </c>
      <c r="C90" s="15" t="s">
        <v>46</v>
      </c>
      <c r="D90" s="28" t="s">
        <v>48</v>
      </c>
      <c r="E90" s="15" t="s">
        <v>176</v>
      </c>
      <c r="F90" s="28" t="s">
        <v>57</v>
      </c>
      <c r="G90" s="101">
        <v>120</v>
      </c>
      <c r="H90" s="123">
        <v>0</v>
      </c>
      <c r="I90" s="128">
        <f t="shared" si="4"/>
        <v>0</v>
      </c>
    </row>
    <row r="91" spans="1:9" ht="30.75" customHeight="1">
      <c r="A91" s="38" t="s">
        <v>51</v>
      </c>
      <c r="B91" s="12">
        <v>902</v>
      </c>
      <c r="C91" s="15" t="s">
        <v>46</v>
      </c>
      <c r="D91" s="28" t="s">
        <v>48</v>
      </c>
      <c r="E91" s="15" t="s">
        <v>136</v>
      </c>
      <c r="F91" s="28"/>
      <c r="G91" s="101">
        <f>G93+G95</f>
        <v>180</v>
      </c>
      <c r="H91" s="101">
        <f aca="true" t="shared" si="5" ref="G91:H94">H92</f>
        <v>0</v>
      </c>
      <c r="I91" s="128">
        <f t="shared" si="4"/>
        <v>0</v>
      </c>
    </row>
    <row r="92" spans="1:9" ht="30.75" customHeight="1">
      <c r="A92" s="87" t="s">
        <v>64</v>
      </c>
      <c r="B92" s="12">
        <v>902</v>
      </c>
      <c r="C92" s="15" t="s">
        <v>46</v>
      </c>
      <c r="D92" s="28" t="s">
        <v>48</v>
      </c>
      <c r="E92" s="15" t="s">
        <v>138</v>
      </c>
      <c r="F92" s="28"/>
      <c r="G92" s="101">
        <f t="shared" si="5"/>
        <v>40</v>
      </c>
      <c r="H92" s="101">
        <f t="shared" si="5"/>
        <v>0</v>
      </c>
      <c r="I92" s="128">
        <f t="shared" si="4"/>
        <v>0</v>
      </c>
    </row>
    <row r="93" spans="1:9" ht="30.75" customHeight="1">
      <c r="A93" s="38" t="s">
        <v>56</v>
      </c>
      <c r="B93" s="12">
        <v>902</v>
      </c>
      <c r="C93" s="15" t="s">
        <v>46</v>
      </c>
      <c r="D93" s="28" t="s">
        <v>48</v>
      </c>
      <c r="E93" s="15" t="s">
        <v>163</v>
      </c>
      <c r="F93" s="28"/>
      <c r="G93" s="101">
        <f t="shared" si="5"/>
        <v>40</v>
      </c>
      <c r="H93" s="101">
        <f t="shared" si="5"/>
        <v>0</v>
      </c>
      <c r="I93" s="128">
        <f t="shared" si="4"/>
        <v>0</v>
      </c>
    </row>
    <row r="94" spans="1:9" ht="48" customHeight="1">
      <c r="A94" s="95" t="s">
        <v>119</v>
      </c>
      <c r="B94" s="12">
        <v>902</v>
      </c>
      <c r="C94" s="15" t="s">
        <v>46</v>
      </c>
      <c r="D94" s="28" t="s">
        <v>48</v>
      </c>
      <c r="E94" s="15" t="s">
        <v>163</v>
      </c>
      <c r="F94" s="28" t="s">
        <v>57</v>
      </c>
      <c r="G94" s="101">
        <v>40</v>
      </c>
      <c r="H94" s="101">
        <f t="shared" si="5"/>
        <v>0</v>
      </c>
      <c r="I94" s="128">
        <f t="shared" si="4"/>
        <v>0</v>
      </c>
    </row>
    <row r="95" spans="1:9" ht="30.75" customHeight="1">
      <c r="A95" s="94" t="s">
        <v>101</v>
      </c>
      <c r="B95" s="12">
        <v>902</v>
      </c>
      <c r="C95" s="15" t="s">
        <v>46</v>
      </c>
      <c r="D95" s="28" t="s">
        <v>48</v>
      </c>
      <c r="E95" s="15" t="s">
        <v>177</v>
      </c>
      <c r="F95" s="28" t="s">
        <v>57</v>
      </c>
      <c r="G95" s="101">
        <v>140</v>
      </c>
      <c r="H95" s="123">
        <v>0</v>
      </c>
      <c r="I95" s="128">
        <f t="shared" si="4"/>
        <v>0</v>
      </c>
    </row>
    <row r="96" spans="1:9" ht="24.75" customHeight="1">
      <c r="A96" s="45" t="s">
        <v>24</v>
      </c>
      <c r="B96" s="29">
        <v>902</v>
      </c>
      <c r="C96" s="30" t="s">
        <v>46</v>
      </c>
      <c r="D96" s="30" t="s">
        <v>35</v>
      </c>
      <c r="E96" s="30"/>
      <c r="F96" s="30"/>
      <c r="G96" s="103">
        <f aca="true" t="shared" si="6" ref="G96:H100">G97</f>
        <v>360</v>
      </c>
      <c r="H96" s="103">
        <f t="shared" si="6"/>
        <v>0</v>
      </c>
      <c r="I96" s="128">
        <f t="shared" si="4"/>
        <v>0</v>
      </c>
    </row>
    <row r="97" spans="1:9" ht="28.5" customHeight="1">
      <c r="A97" s="38" t="s">
        <v>51</v>
      </c>
      <c r="B97" s="12">
        <v>902</v>
      </c>
      <c r="C97" s="15" t="s">
        <v>46</v>
      </c>
      <c r="D97" s="15" t="s">
        <v>35</v>
      </c>
      <c r="E97" s="15" t="s">
        <v>136</v>
      </c>
      <c r="F97" s="15"/>
      <c r="G97" s="101">
        <f t="shared" si="6"/>
        <v>360</v>
      </c>
      <c r="H97" s="101">
        <f t="shared" si="6"/>
        <v>0</v>
      </c>
      <c r="I97" s="128">
        <f t="shared" si="4"/>
        <v>0</v>
      </c>
    </row>
    <row r="98" spans="1:9" ht="48.75" customHeight="1">
      <c r="A98" s="87" t="s">
        <v>64</v>
      </c>
      <c r="B98" s="12">
        <v>902</v>
      </c>
      <c r="C98" s="15" t="s">
        <v>46</v>
      </c>
      <c r="D98" s="15" t="s">
        <v>35</v>
      </c>
      <c r="E98" s="15" t="s">
        <v>138</v>
      </c>
      <c r="F98" s="15"/>
      <c r="G98" s="101">
        <f t="shared" si="6"/>
        <v>360</v>
      </c>
      <c r="H98" s="101">
        <f t="shared" si="6"/>
        <v>0</v>
      </c>
      <c r="I98" s="128">
        <f t="shared" si="4"/>
        <v>0</v>
      </c>
    </row>
    <row r="99" spans="1:9" ht="30" customHeight="1">
      <c r="A99" s="38" t="s">
        <v>56</v>
      </c>
      <c r="B99" s="12">
        <v>902</v>
      </c>
      <c r="C99" s="15" t="s">
        <v>46</v>
      </c>
      <c r="D99" s="15" t="s">
        <v>35</v>
      </c>
      <c r="E99" s="15" t="s">
        <v>161</v>
      </c>
      <c r="F99" s="15"/>
      <c r="G99" s="101">
        <f t="shared" si="6"/>
        <v>360</v>
      </c>
      <c r="H99" s="101">
        <f t="shared" si="6"/>
        <v>0</v>
      </c>
      <c r="I99" s="128">
        <f t="shared" si="4"/>
        <v>0</v>
      </c>
    </row>
    <row r="100" spans="1:9" ht="53.25" customHeight="1">
      <c r="A100" s="38" t="s">
        <v>93</v>
      </c>
      <c r="B100" s="12">
        <v>902</v>
      </c>
      <c r="C100" s="15" t="s">
        <v>46</v>
      </c>
      <c r="D100" s="15" t="s">
        <v>35</v>
      </c>
      <c r="E100" s="15" t="s">
        <v>178</v>
      </c>
      <c r="F100" s="15"/>
      <c r="G100" s="101">
        <f t="shared" si="6"/>
        <v>360</v>
      </c>
      <c r="H100" s="101">
        <f t="shared" si="6"/>
        <v>0</v>
      </c>
      <c r="I100" s="128">
        <f t="shared" si="4"/>
        <v>0</v>
      </c>
    </row>
    <row r="101" spans="1:9" ht="35.25" customHeight="1" thickBot="1">
      <c r="A101" s="119" t="s">
        <v>101</v>
      </c>
      <c r="B101" s="120">
        <v>902</v>
      </c>
      <c r="C101" s="121" t="s">
        <v>46</v>
      </c>
      <c r="D101" s="121" t="s">
        <v>35</v>
      </c>
      <c r="E101" s="15" t="s">
        <v>178</v>
      </c>
      <c r="F101" s="121" t="s">
        <v>57</v>
      </c>
      <c r="G101" s="122">
        <f>100+260</f>
        <v>360</v>
      </c>
      <c r="H101" s="126">
        <v>0</v>
      </c>
      <c r="I101" s="130">
        <f t="shared" si="4"/>
        <v>0</v>
      </c>
    </row>
    <row r="102" spans="1:9" ht="16.5" thickBot="1">
      <c r="A102" s="50" t="s">
        <v>14</v>
      </c>
      <c r="B102" s="51">
        <v>902</v>
      </c>
      <c r="C102" s="52" t="s">
        <v>41</v>
      </c>
      <c r="D102" s="53" t="s">
        <v>39</v>
      </c>
      <c r="E102" s="52" t="s">
        <v>17</v>
      </c>
      <c r="F102" s="53" t="s">
        <v>17</v>
      </c>
      <c r="G102" s="104">
        <f>G103+G118+G133</f>
        <v>21885</v>
      </c>
      <c r="H102" s="104">
        <f>H103+H118+H133</f>
        <v>2896.5</v>
      </c>
      <c r="I102" s="127">
        <f t="shared" si="4"/>
        <v>13.235092529129542</v>
      </c>
    </row>
    <row r="103" spans="1:9" ht="21" customHeight="1">
      <c r="A103" s="39" t="s">
        <v>11</v>
      </c>
      <c r="B103" s="11">
        <v>902</v>
      </c>
      <c r="C103" s="13" t="s">
        <v>41</v>
      </c>
      <c r="D103" s="14" t="s">
        <v>33</v>
      </c>
      <c r="E103" s="13"/>
      <c r="F103" s="14"/>
      <c r="G103" s="102">
        <f>G104+G109</f>
        <v>622.5</v>
      </c>
      <c r="H103" s="102">
        <f>H104+H109</f>
        <v>155.9</v>
      </c>
      <c r="I103" s="131">
        <f t="shared" si="4"/>
        <v>25.044176706827308</v>
      </c>
    </row>
    <row r="104" spans="1:9" ht="112.5" customHeight="1">
      <c r="A104" s="38" t="s">
        <v>114</v>
      </c>
      <c r="B104" s="12">
        <v>902</v>
      </c>
      <c r="C104" s="15" t="s">
        <v>41</v>
      </c>
      <c r="D104" s="28" t="s">
        <v>33</v>
      </c>
      <c r="E104" s="15" t="s">
        <v>179</v>
      </c>
      <c r="F104" s="28"/>
      <c r="G104" s="101">
        <f>G105+G107</f>
        <v>400</v>
      </c>
      <c r="H104" s="101">
        <f>H105+H107</f>
        <v>98.2</v>
      </c>
      <c r="I104" s="128">
        <f t="shared" si="4"/>
        <v>24.55</v>
      </c>
    </row>
    <row r="105" spans="1:9" ht="92.25" customHeight="1">
      <c r="A105" s="38" t="s">
        <v>115</v>
      </c>
      <c r="B105" s="12">
        <v>902</v>
      </c>
      <c r="C105" s="15" t="s">
        <v>41</v>
      </c>
      <c r="D105" s="28" t="s">
        <v>33</v>
      </c>
      <c r="E105" s="15" t="s">
        <v>180</v>
      </c>
      <c r="F105" s="28"/>
      <c r="G105" s="101">
        <f>G106</f>
        <v>20</v>
      </c>
      <c r="H105" s="101">
        <f>H106</f>
        <v>0</v>
      </c>
      <c r="I105" s="128">
        <f t="shared" si="4"/>
        <v>0</v>
      </c>
    </row>
    <row r="106" spans="1:9" ht="33.75" customHeight="1">
      <c r="A106" s="90" t="s">
        <v>101</v>
      </c>
      <c r="B106" s="12">
        <v>902</v>
      </c>
      <c r="C106" s="15" t="s">
        <v>41</v>
      </c>
      <c r="D106" s="28" t="s">
        <v>33</v>
      </c>
      <c r="E106" s="15" t="s">
        <v>180</v>
      </c>
      <c r="F106" s="28" t="s">
        <v>57</v>
      </c>
      <c r="G106" s="101">
        <v>20</v>
      </c>
      <c r="H106" s="123">
        <v>0</v>
      </c>
      <c r="I106" s="128">
        <f t="shared" si="4"/>
        <v>0</v>
      </c>
    </row>
    <row r="107" spans="1:9" ht="99" customHeight="1">
      <c r="A107" s="38" t="s">
        <v>116</v>
      </c>
      <c r="B107" s="12">
        <v>902</v>
      </c>
      <c r="C107" s="15" t="s">
        <v>41</v>
      </c>
      <c r="D107" s="28" t="s">
        <v>33</v>
      </c>
      <c r="E107" s="15" t="s">
        <v>181</v>
      </c>
      <c r="F107" s="28"/>
      <c r="G107" s="101">
        <f>G108</f>
        <v>380</v>
      </c>
      <c r="H107" s="101">
        <f>H108</f>
        <v>98.2</v>
      </c>
      <c r="I107" s="128">
        <f t="shared" si="4"/>
        <v>25.842105263157894</v>
      </c>
    </row>
    <row r="108" spans="1:9" ht="31.5" customHeight="1">
      <c r="A108" s="90" t="s">
        <v>101</v>
      </c>
      <c r="B108" s="12">
        <v>902</v>
      </c>
      <c r="C108" s="15" t="s">
        <v>41</v>
      </c>
      <c r="D108" s="28" t="s">
        <v>33</v>
      </c>
      <c r="E108" s="15" t="s">
        <v>181</v>
      </c>
      <c r="F108" s="28" t="s">
        <v>57</v>
      </c>
      <c r="G108" s="101">
        <v>380</v>
      </c>
      <c r="H108" s="123">
        <v>98.2</v>
      </c>
      <c r="I108" s="128">
        <f t="shared" si="4"/>
        <v>25.842105263157894</v>
      </c>
    </row>
    <row r="109" spans="1:9" ht="31.5" customHeight="1">
      <c r="A109" s="42" t="s">
        <v>51</v>
      </c>
      <c r="B109" s="12">
        <v>902</v>
      </c>
      <c r="C109" s="15" t="s">
        <v>41</v>
      </c>
      <c r="D109" s="28" t="s">
        <v>33</v>
      </c>
      <c r="E109" s="15" t="s">
        <v>136</v>
      </c>
      <c r="F109" s="28"/>
      <c r="G109" s="101">
        <f>G110</f>
        <v>222.5</v>
      </c>
      <c r="H109" s="101">
        <f>H110</f>
        <v>57.7</v>
      </c>
      <c r="I109" s="128">
        <f t="shared" si="4"/>
        <v>25.93258426966292</v>
      </c>
    </row>
    <row r="110" spans="1:9" ht="33" customHeight="1">
      <c r="A110" s="87" t="s">
        <v>64</v>
      </c>
      <c r="B110" s="12">
        <v>902</v>
      </c>
      <c r="C110" s="15" t="s">
        <v>41</v>
      </c>
      <c r="D110" s="28" t="s">
        <v>33</v>
      </c>
      <c r="E110" s="15" t="s">
        <v>138</v>
      </c>
      <c r="F110" s="28"/>
      <c r="G110" s="101">
        <f>G111</f>
        <v>222.5</v>
      </c>
      <c r="H110" s="101">
        <f>H111</f>
        <v>57.7</v>
      </c>
      <c r="I110" s="128">
        <f t="shared" si="4"/>
        <v>25.93258426966292</v>
      </c>
    </row>
    <row r="111" spans="1:9" ht="35.25" customHeight="1">
      <c r="A111" s="42" t="s">
        <v>56</v>
      </c>
      <c r="B111" s="12">
        <v>902</v>
      </c>
      <c r="C111" s="15" t="s">
        <v>41</v>
      </c>
      <c r="D111" s="28" t="s">
        <v>33</v>
      </c>
      <c r="E111" s="15" t="s">
        <v>161</v>
      </c>
      <c r="F111" s="28"/>
      <c r="G111" s="101">
        <f>G112+G114+G116</f>
        <v>222.5</v>
      </c>
      <c r="H111" s="101">
        <f>H112+H114+H116</f>
        <v>57.7</v>
      </c>
      <c r="I111" s="128">
        <f t="shared" si="4"/>
        <v>25.93258426966292</v>
      </c>
    </row>
    <row r="112" spans="1:9" ht="80.25" customHeight="1">
      <c r="A112" s="38" t="s">
        <v>91</v>
      </c>
      <c r="B112" s="12">
        <v>902</v>
      </c>
      <c r="C112" s="15" t="s">
        <v>41</v>
      </c>
      <c r="D112" s="28" t="s">
        <v>33</v>
      </c>
      <c r="E112" s="15" t="s">
        <v>182</v>
      </c>
      <c r="F112" s="28"/>
      <c r="G112" s="101">
        <f>G113</f>
        <v>2.5</v>
      </c>
      <c r="H112" s="101">
        <f>H113</f>
        <v>1</v>
      </c>
      <c r="I112" s="128">
        <f t="shared" si="4"/>
        <v>40</v>
      </c>
    </row>
    <row r="113" spans="1:9" ht="33.75" customHeight="1">
      <c r="A113" s="90" t="s">
        <v>101</v>
      </c>
      <c r="B113" s="12">
        <v>902</v>
      </c>
      <c r="C113" s="15" t="s">
        <v>41</v>
      </c>
      <c r="D113" s="28" t="s">
        <v>33</v>
      </c>
      <c r="E113" s="15" t="s">
        <v>182</v>
      </c>
      <c r="F113" s="28" t="s">
        <v>57</v>
      </c>
      <c r="G113" s="101">
        <v>2.5</v>
      </c>
      <c r="H113" s="123">
        <v>1</v>
      </c>
      <c r="I113" s="128">
        <f t="shared" si="4"/>
        <v>40</v>
      </c>
    </row>
    <row r="114" spans="1:9" ht="76.5" customHeight="1">
      <c r="A114" s="38" t="s">
        <v>90</v>
      </c>
      <c r="B114" s="12">
        <v>902</v>
      </c>
      <c r="C114" s="15" t="s">
        <v>41</v>
      </c>
      <c r="D114" s="28" t="s">
        <v>33</v>
      </c>
      <c r="E114" s="15" t="s">
        <v>183</v>
      </c>
      <c r="F114" s="28"/>
      <c r="G114" s="101">
        <f>G115</f>
        <v>180</v>
      </c>
      <c r="H114" s="101">
        <f>H115</f>
        <v>56.7</v>
      </c>
      <c r="I114" s="128">
        <f t="shared" si="4"/>
        <v>31.5</v>
      </c>
    </row>
    <row r="115" spans="1:9" ht="31.5" customHeight="1">
      <c r="A115" s="90" t="s">
        <v>101</v>
      </c>
      <c r="B115" s="12">
        <v>902</v>
      </c>
      <c r="C115" s="15" t="s">
        <v>41</v>
      </c>
      <c r="D115" s="28" t="s">
        <v>33</v>
      </c>
      <c r="E115" s="15" t="s">
        <v>183</v>
      </c>
      <c r="F115" s="28" t="s">
        <v>57</v>
      </c>
      <c r="G115" s="101">
        <v>180</v>
      </c>
      <c r="H115" s="124">
        <v>56.7</v>
      </c>
      <c r="I115" s="128">
        <f t="shared" si="4"/>
        <v>31.5</v>
      </c>
    </row>
    <row r="116" spans="1:9" ht="48" customHeight="1">
      <c r="A116" s="95" t="s">
        <v>119</v>
      </c>
      <c r="B116" s="12">
        <v>902</v>
      </c>
      <c r="C116" s="15" t="s">
        <v>41</v>
      </c>
      <c r="D116" s="28" t="s">
        <v>33</v>
      </c>
      <c r="E116" s="15" t="s">
        <v>163</v>
      </c>
      <c r="F116" s="28"/>
      <c r="G116" s="101">
        <f>G117</f>
        <v>40</v>
      </c>
      <c r="H116" s="101">
        <f>H117</f>
        <v>0</v>
      </c>
      <c r="I116" s="128">
        <f t="shared" si="4"/>
        <v>0</v>
      </c>
    </row>
    <row r="117" spans="1:9" ht="31.5" customHeight="1">
      <c r="A117" s="94" t="s">
        <v>101</v>
      </c>
      <c r="B117" s="12">
        <v>902</v>
      </c>
      <c r="C117" s="15" t="s">
        <v>41</v>
      </c>
      <c r="D117" s="28" t="s">
        <v>33</v>
      </c>
      <c r="E117" s="15" t="s">
        <v>163</v>
      </c>
      <c r="F117" s="28" t="s">
        <v>57</v>
      </c>
      <c r="G117" s="101">
        <v>40</v>
      </c>
      <c r="H117" s="123">
        <v>0</v>
      </c>
      <c r="I117" s="128">
        <f t="shared" si="4"/>
        <v>0</v>
      </c>
    </row>
    <row r="118" spans="1:9" ht="22.5" customHeight="1">
      <c r="A118" s="43" t="s">
        <v>21</v>
      </c>
      <c r="B118" s="29">
        <v>902</v>
      </c>
      <c r="C118" s="30" t="s">
        <v>41</v>
      </c>
      <c r="D118" s="31" t="s">
        <v>42</v>
      </c>
      <c r="E118" s="30" t="s">
        <v>17</v>
      </c>
      <c r="F118" s="31"/>
      <c r="G118" s="101">
        <f>G119+G123</f>
        <v>4702.5</v>
      </c>
      <c r="H118" s="101">
        <f>H119+H123</f>
        <v>219.2</v>
      </c>
      <c r="I118" s="128">
        <f t="shared" si="4"/>
        <v>4.661350345560872</v>
      </c>
    </row>
    <row r="119" spans="1:9" ht="93" customHeight="1">
      <c r="A119" s="38" t="s">
        <v>65</v>
      </c>
      <c r="B119" s="12">
        <v>902</v>
      </c>
      <c r="C119" s="15" t="s">
        <v>41</v>
      </c>
      <c r="D119" s="28" t="s">
        <v>42</v>
      </c>
      <c r="E119" s="15" t="s">
        <v>184</v>
      </c>
      <c r="F119" s="28"/>
      <c r="G119" s="101">
        <f>G120</f>
        <v>4526.2</v>
      </c>
      <c r="H119" s="101">
        <f>H120</f>
        <v>219.2</v>
      </c>
      <c r="I119" s="128">
        <f t="shared" si="4"/>
        <v>4.842914586187089</v>
      </c>
    </row>
    <row r="120" spans="1:9" ht="117.75" customHeight="1">
      <c r="A120" s="38" t="s">
        <v>80</v>
      </c>
      <c r="B120" s="12">
        <v>902</v>
      </c>
      <c r="C120" s="15" t="s">
        <v>41</v>
      </c>
      <c r="D120" s="28" t="s">
        <v>42</v>
      </c>
      <c r="E120" s="15" t="s">
        <v>185</v>
      </c>
      <c r="F120" s="28"/>
      <c r="G120" s="101">
        <f>G121+G122</f>
        <v>4526.2</v>
      </c>
      <c r="H120" s="101">
        <f>H121+H122</f>
        <v>219.2</v>
      </c>
      <c r="I120" s="128">
        <f t="shared" si="4"/>
        <v>4.842914586187089</v>
      </c>
    </row>
    <row r="121" spans="1:9" ht="36.75" customHeight="1">
      <c r="A121" s="42" t="s">
        <v>186</v>
      </c>
      <c r="B121" s="12">
        <v>902</v>
      </c>
      <c r="C121" s="15" t="s">
        <v>41</v>
      </c>
      <c r="D121" s="28" t="s">
        <v>42</v>
      </c>
      <c r="E121" s="15" t="s">
        <v>185</v>
      </c>
      <c r="F121" s="28" t="s">
        <v>133</v>
      </c>
      <c r="G121" s="101">
        <v>526.2</v>
      </c>
      <c r="H121" s="123">
        <v>219.2</v>
      </c>
      <c r="I121" s="128">
        <f t="shared" si="4"/>
        <v>41.65716457620676</v>
      </c>
    </row>
    <row r="122" spans="1:9" ht="36.75" customHeight="1">
      <c r="A122" s="42" t="s">
        <v>187</v>
      </c>
      <c r="B122" s="12">
        <v>902</v>
      </c>
      <c r="C122" s="15" t="s">
        <v>41</v>
      </c>
      <c r="D122" s="28" t="s">
        <v>42</v>
      </c>
      <c r="E122" s="15" t="s">
        <v>185</v>
      </c>
      <c r="F122" s="28" t="s">
        <v>188</v>
      </c>
      <c r="G122" s="101">
        <v>4000</v>
      </c>
      <c r="H122" s="133">
        <v>0</v>
      </c>
      <c r="I122" s="128">
        <f t="shared" si="4"/>
        <v>0</v>
      </c>
    </row>
    <row r="123" spans="1:9" ht="35.25" customHeight="1">
      <c r="A123" s="42" t="s">
        <v>54</v>
      </c>
      <c r="B123" s="12">
        <v>902</v>
      </c>
      <c r="C123" s="15" t="s">
        <v>41</v>
      </c>
      <c r="D123" s="28" t="s">
        <v>42</v>
      </c>
      <c r="E123" s="15" t="s">
        <v>136</v>
      </c>
      <c r="F123" s="28"/>
      <c r="G123" s="101">
        <f>G124</f>
        <v>176.3</v>
      </c>
      <c r="H123" s="101">
        <f>H124</f>
        <v>0</v>
      </c>
      <c r="I123" s="128">
        <f t="shared" si="4"/>
        <v>0</v>
      </c>
    </row>
    <row r="124" spans="1:9" ht="51" customHeight="1">
      <c r="A124" s="87" t="s">
        <v>64</v>
      </c>
      <c r="B124" s="12">
        <v>902</v>
      </c>
      <c r="C124" s="15" t="s">
        <v>41</v>
      </c>
      <c r="D124" s="28" t="s">
        <v>42</v>
      </c>
      <c r="E124" s="15" t="s">
        <v>138</v>
      </c>
      <c r="F124" s="28"/>
      <c r="G124" s="101">
        <f>G125</f>
        <v>176.3</v>
      </c>
      <c r="H124" s="101">
        <f>H125</f>
        <v>0</v>
      </c>
      <c r="I124" s="128">
        <f t="shared" si="4"/>
        <v>0</v>
      </c>
    </row>
    <row r="125" spans="1:9" ht="33.75" customHeight="1">
      <c r="A125" s="42" t="s">
        <v>56</v>
      </c>
      <c r="B125" s="12">
        <v>902</v>
      </c>
      <c r="C125" s="15" t="s">
        <v>55</v>
      </c>
      <c r="D125" s="28" t="s">
        <v>42</v>
      </c>
      <c r="E125" s="15" t="s">
        <v>161</v>
      </c>
      <c r="F125" s="28"/>
      <c r="G125" s="101">
        <f>G126+G128+G130+G132</f>
        <v>176.3</v>
      </c>
      <c r="H125" s="101">
        <f>H126+H128+H130+H132</f>
        <v>0</v>
      </c>
      <c r="I125" s="128">
        <f t="shared" si="4"/>
        <v>0</v>
      </c>
    </row>
    <row r="126" spans="1:9" ht="72" customHeight="1">
      <c r="A126" s="42" t="s">
        <v>94</v>
      </c>
      <c r="B126" s="12">
        <v>902</v>
      </c>
      <c r="C126" s="15" t="s">
        <v>41</v>
      </c>
      <c r="D126" s="28" t="s">
        <v>42</v>
      </c>
      <c r="E126" s="15" t="s">
        <v>189</v>
      </c>
      <c r="F126" s="28"/>
      <c r="G126" s="101">
        <f>G127</f>
        <v>65.5</v>
      </c>
      <c r="H126" s="101">
        <f>H127</f>
        <v>0</v>
      </c>
      <c r="I126" s="128">
        <f t="shared" si="4"/>
        <v>0</v>
      </c>
    </row>
    <row r="127" spans="1:9" ht="33.75" customHeight="1">
      <c r="A127" s="90" t="s">
        <v>101</v>
      </c>
      <c r="B127" s="12">
        <v>902</v>
      </c>
      <c r="C127" s="15" t="s">
        <v>41</v>
      </c>
      <c r="D127" s="28" t="s">
        <v>42</v>
      </c>
      <c r="E127" s="15" t="s">
        <v>189</v>
      </c>
      <c r="F127" s="28" t="s">
        <v>57</v>
      </c>
      <c r="G127" s="101">
        <v>65.5</v>
      </c>
      <c r="H127" s="123">
        <v>0</v>
      </c>
      <c r="I127" s="128">
        <f t="shared" si="4"/>
        <v>0</v>
      </c>
    </row>
    <row r="128" spans="1:9" ht="64.5" customHeight="1">
      <c r="A128" s="92" t="s">
        <v>102</v>
      </c>
      <c r="B128" s="12">
        <v>902</v>
      </c>
      <c r="C128" s="15" t="s">
        <v>41</v>
      </c>
      <c r="D128" s="28" t="s">
        <v>42</v>
      </c>
      <c r="E128" s="15" t="s">
        <v>190</v>
      </c>
      <c r="F128" s="28"/>
      <c r="G128" s="101">
        <f>G129</f>
        <v>35.8</v>
      </c>
      <c r="H128" s="101">
        <f>H129</f>
        <v>0</v>
      </c>
      <c r="I128" s="128">
        <f t="shared" si="4"/>
        <v>0</v>
      </c>
    </row>
    <row r="129" spans="1:9" ht="33.75" customHeight="1">
      <c r="A129" s="90" t="s">
        <v>101</v>
      </c>
      <c r="B129" s="12">
        <v>902</v>
      </c>
      <c r="C129" s="15" t="s">
        <v>41</v>
      </c>
      <c r="D129" s="28" t="s">
        <v>42</v>
      </c>
      <c r="E129" s="15" t="s">
        <v>190</v>
      </c>
      <c r="F129" s="28" t="s">
        <v>57</v>
      </c>
      <c r="G129" s="101">
        <v>35.8</v>
      </c>
      <c r="H129" s="123">
        <v>0</v>
      </c>
      <c r="I129" s="128">
        <f t="shared" si="4"/>
        <v>0</v>
      </c>
    </row>
    <row r="130" spans="1:9" ht="64.5" customHeight="1">
      <c r="A130" s="95" t="s">
        <v>120</v>
      </c>
      <c r="B130" s="12">
        <v>902</v>
      </c>
      <c r="C130" s="15" t="s">
        <v>41</v>
      </c>
      <c r="D130" s="28" t="s">
        <v>42</v>
      </c>
      <c r="E130" s="15" t="s">
        <v>191</v>
      </c>
      <c r="F130" s="15"/>
      <c r="G130" s="101">
        <f>G131</f>
        <v>5</v>
      </c>
      <c r="H130" s="101">
        <f>H131</f>
        <v>0</v>
      </c>
      <c r="I130" s="128">
        <f t="shared" si="4"/>
        <v>0</v>
      </c>
    </row>
    <row r="131" spans="1:9" ht="33.75" customHeight="1">
      <c r="A131" s="94" t="s">
        <v>101</v>
      </c>
      <c r="B131" s="12">
        <v>902</v>
      </c>
      <c r="C131" s="15" t="s">
        <v>41</v>
      </c>
      <c r="D131" s="28" t="s">
        <v>42</v>
      </c>
      <c r="E131" s="15" t="s">
        <v>191</v>
      </c>
      <c r="F131" s="28" t="s">
        <v>57</v>
      </c>
      <c r="G131" s="101">
        <v>5</v>
      </c>
      <c r="H131" s="123">
        <v>0</v>
      </c>
      <c r="I131" s="128">
        <f t="shared" si="4"/>
        <v>0</v>
      </c>
    </row>
    <row r="132" spans="1:9" ht="33.75" customHeight="1">
      <c r="A132" s="135" t="s">
        <v>192</v>
      </c>
      <c r="B132" s="12">
        <v>902</v>
      </c>
      <c r="C132" s="15" t="s">
        <v>41</v>
      </c>
      <c r="D132" s="28" t="s">
        <v>42</v>
      </c>
      <c r="E132" s="15" t="s">
        <v>193</v>
      </c>
      <c r="F132" s="28" t="s">
        <v>57</v>
      </c>
      <c r="G132" s="101">
        <v>70</v>
      </c>
      <c r="H132" s="133">
        <v>0</v>
      </c>
      <c r="I132" s="128">
        <f t="shared" si="4"/>
        <v>0</v>
      </c>
    </row>
    <row r="133" spans="1:9" ht="21" customHeight="1">
      <c r="A133" s="43" t="s">
        <v>22</v>
      </c>
      <c r="B133" s="29">
        <v>902</v>
      </c>
      <c r="C133" s="30" t="s">
        <v>41</v>
      </c>
      <c r="D133" s="31" t="s">
        <v>45</v>
      </c>
      <c r="E133" s="30"/>
      <c r="F133" s="31"/>
      <c r="G133" s="101">
        <f>G134+G166+G171</f>
        <v>16560</v>
      </c>
      <c r="H133" s="101">
        <f>H134+H166+H171</f>
        <v>2521.4</v>
      </c>
      <c r="I133" s="128">
        <f t="shared" si="4"/>
        <v>15.22584541062802</v>
      </c>
    </row>
    <row r="134" spans="1:9" ht="96.75" customHeight="1">
      <c r="A134" s="38" t="s">
        <v>66</v>
      </c>
      <c r="B134" s="12">
        <v>902</v>
      </c>
      <c r="C134" s="15" t="s">
        <v>41</v>
      </c>
      <c r="D134" s="28" t="s">
        <v>45</v>
      </c>
      <c r="E134" s="15" t="s">
        <v>194</v>
      </c>
      <c r="F134" s="28"/>
      <c r="G134" s="101">
        <f>G135+G144+G147+G160</f>
        <v>15810</v>
      </c>
      <c r="H134" s="101">
        <f>H135+H144+H147+H160</f>
        <v>2288.1000000000004</v>
      </c>
      <c r="I134" s="128">
        <f t="shared" si="4"/>
        <v>14.47248576850095</v>
      </c>
    </row>
    <row r="135" spans="1:9" ht="123.75" customHeight="1">
      <c r="A135" s="38" t="s">
        <v>67</v>
      </c>
      <c r="B135" s="12">
        <v>902</v>
      </c>
      <c r="C135" s="15" t="s">
        <v>41</v>
      </c>
      <c r="D135" s="28" t="s">
        <v>45</v>
      </c>
      <c r="E135" s="15" t="s">
        <v>195</v>
      </c>
      <c r="F135" s="28"/>
      <c r="G135" s="101">
        <f>G136+G138+G140+G142</f>
        <v>6141</v>
      </c>
      <c r="H135" s="101">
        <f>H136+H138+H140+H142</f>
        <v>1199.2</v>
      </c>
      <c r="I135" s="128">
        <f t="shared" si="4"/>
        <v>19.527764207783747</v>
      </c>
    </row>
    <row r="136" spans="1:9" ht="168.75" customHeight="1">
      <c r="A136" s="38" t="s">
        <v>95</v>
      </c>
      <c r="B136" s="12">
        <v>902</v>
      </c>
      <c r="C136" s="15" t="s">
        <v>41</v>
      </c>
      <c r="D136" s="28" t="s">
        <v>45</v>
      </c>
      <c r="E136" s="15" t="s">
        <v>196</v>
      </c>
      <c r="F136" s="28"/>
      <c r="G136" s="101">
        <f>G137</f>
        <v>800</v>
      </c>
      <c r="H136" s="101">
        <f>H137</f>
        <v>224.8</v>
      </c>
      <c r="I136" s="128">
        <f t="shared" si="4"/>
        <v>28.1</v>
      </c>
    </row>
    <row r="137" spans="1:9" ht="33.75" customHeight="1">
      <c r="A137" s="90" t="s">
        <v>101</v>
      </c>
      <c r="B137" s="12">
        <v>902</v>
      </c>
      <c r="C137" s="15" t="s">
        <v>41</v>
      </c>
      <c r="D137" s="28" t="s">
        <v>45</v>
      </c>
      <c r="E137" s="15" t="s">
        <v>196</v>
      </c>
      <c r="F137" s="28" t="s">
        <v>57</v>
      </c>
      <c r="G137" s="101">
        <v>800</v>
      </c>
      <c r="H137" s="123">
        <v>224.8</v>
      </c>
      <c r="I137" s="128">
        <f t="shared" si="4"/>
        <v>28.1</v>
      </c>
    </row>
    <row r="138" spans="1:9" ht="156" customHeight="1">
      <c r="A138" s="38" t="s">
        <v>96</v>
      </c>
      <c r="B138" s="12">
        <v>902</v>
      </c>
      <c r="C138" s="15" t="s">
        <v>41</v>
      </c>
      <c r="D138" s="28" t="s">
        <v>45</v>
      </c>
      <c r="E138" s="15" t="s">
        <v>197</v>
      </c>
      <c r="F138" s="28"/>
      <c r="G138" s="101">
        <f>G139</f>
        <v>360</v>
      </c>
      <c r="H138" s="101">
        <f>H139</f>
        <v>0</v>
      </c>
      <c r="I138" s="128">
        <f t="shared" si="4"/>
        <v>0</v>
      </c>
    </row>
    <row r="139" spans="1:9" ht="31.5">
      <c r="A139" s="90" t="s">
        <v>101</v>
      </c>
      <c r="B139" s="12">
        <v>902</v>
      </c>
      <c r="C139" s="15" t="s">
        <v>41</v>
      </c>
      <c r="D139" s="28" t="s">
        <v>45</v>
      </c>
      <c r="E139" s="15" t="s">
        <v>197</v>
      </c>
      <c r="F139" s="28" t="s">
        <v>57</v>
      </c>
      <c r="G139" s="101">
        <f>60+300</f>
        <v>360</v>
      </c>
      <c r="H139" s="123"/>
      <c r="I139" s="128">
        <f t="shared" si="4"/>
        <v>0</v>
      </c>
    </row>
    <row r="140" spans="1:9" ht="157.5" customHeight="1">
      <c r="A140" s="38" t="s">
        <v>97</v>
      </c>
      <c r="B140" s="12">
        <v>902</v>
      </c>
      <c r="C140" s="15" t="s">
        <v>41</v>
      </c>
      <c r="D140" s="28" t="s">
        <v>45</v>
      </c>
      <c r="E140" s="15" t="s">
        <v>198</v>
      </c>
      <c r="F140" s="28"/>
      <c r="G140" s="101">
        <f>G141</f>
        <v>1500</v>
      </c>
      <c r="H140" s="101">
        <f>H141</f>
        <v>974.4</v>
      </c>
      <c r="I140" s="128">
        <f aca="true" t="shared" si="7" ref="I140:I207">H140/G140*100</f>
        <v>64.96</v>
      </c>
    </row>
    <row r="141" spans="1:9" ht="30.75" customHeight="1">
      <c r="A141" s="90" t="s">
        <v>101</v>
      </c>
      <c r="B141" s="12">
        <v>902</v>
      </c>
      <c r="C141" s="15" t="s">
        <v>41</v>
      </c>
      <c r="D141" s="28" t="s">
        <v>45</v>
      </c>
      <c r="E141" s="15" t="s">
        <v>198</v>
      </c>
      <c r="F141" s="28" t="s">
        <v>57</v>
      </c>
      <c r="G141" s="101">
        <v>1500</v>
      </c>
      <c r="H141" s="123">
        <v>974.4</v>
      </c>
      <c r="I141" s="128">
        <f t="shared" si="7"/>
        <v>64.96</v>
      </c>
    </row>
    <row r="142" spans="1:9" ht="171.75" customHeight="1">
      <c r="A142" s="38" t="s">
        <v>68</v>
      </c>
      <c r="B142" s="12">
        <v>902</v>
      </c>
      <c r="C142" s="15" t="s">
        <v>41</v>
      </c>
      <c r="D142" s="28" t="s">
        <v>45</v>
      </c>
      <c r="E142" s="15" t="s">
        <v>199</v>
      </c>
      <c r="F142" s="28"/>
      <c r="G142" s="101">
        <f>G143</f>
        <v>3481</v>
      </c>
      <c r="H142" s="101">
        <f>H143</f>
        <v>0</v>
      </c>
      <c r="I142" s="128">
        <f t="shared" si="7"/>
        <v>0</v>
      </c>
    </row>
    <row r="143" spans="1:9" ht="27.75" customHeight="1">
      <c r="A143" s="90" t="s">
        <v>101</v>
      </c>
      <c r="B143" s="16">
        <v>902</v>
      </c>
      <c r="C143" s="17" t="s">
        <v>41</v>
      </c>
      <c r="D143" s="32" t="s">
        <v>45</v>
      </c>
      <c r="E143" s="15" t="s">
        <v>199</v>
      </c>
      <c r="F143" s="32" t="s">
        <v>57</v>
      </c>
      <c r="G143" s="88">
        <v>3481</v>
      </c>
      <c r="H143" s="123">
        <v>0</v>
      </c>
      <c r="I143" s="128">
        <f t="shared" si="7"/>
        <v>0</v>
      </c>
    </row>
    <row r="144" spans="1:9" ht="142.5" customHeight="1">
      <c r="A144" s="38" t="s">
        <v>69</v>
      </c>
      <c r="B144" s="16">
        <v>902</v>
      </c>
      <c r="C144" s="17" t="s">
        <v>41</v>
      </c>
      <c r="D144" s="32" t="s">
        <v>45</v>
      </c>
      <c r="E144" s="15" t="s">
        <v>200</v>
      </c>
      <c r="F144" s="32"/>
      <c r="G144" s="88">
        <f>G145</f>
        <v>400</v>
      </c>
      <c r="H144" s="88">
        <f>H145</f>
        <v>247.4</v>
      </c>
      <c r="I144" s="128">
        <f t="shared" si="7"/>
        <v>61.85000000000001</v>
      </c>
    </row>
    <row r="145" spans="1:9" ht="31.5" customHeight="1">
      <c r="A145" s="38" t="s">
        <v>70</v>
      </c>
      <c r="B145" s="16">
        <v>902</v>
      </c>
      <c r="C145" s="17" t="s">
        <v>41</v>
      </c>
      <c r="D145" s="32" t="s">
        <v>45</v>
      </c>
      <c r="E145" s="15" t="s">
        <v>201</v>
      </c>
      <c r="F145" s="32"/>
      <c r="G145" s="88">
        <f>G146</f>
        <v>400</v>
      </c>
      <c r="H145" s="88">
        <f>H146</f>
        <v>247.4</v>
      </c>
      <c r="I145" s="128">
        <f t="shared" si="7"/>
        <v>61.85000000000001</v>
      </c>
    </row>
    <row r="146" spans="1:9" ht="32.25" customHeight="1">
      <c r="A146" s="90" t="s">
        <v>101</v>
      </c>
      <c r="B146" s="16">
        <v>902</v>
      </c>
      <c r="C146" s="17" t="s">
        <v>41</v>
      </c>
      <c r="D146" s="32" t="s">
        <v>45</v>
      </c>
      <c r="E146" s="15" t="s">
        <v>201</v>
      </c>
      <c r="F146" s="32" t="s">
        <v>57</v>
      </c>
      <c r="G146" s="101">
        <v>400</v>
      </c>
      <c r="H146" s="123">
        <v>247.4</v>
      </c>
      <c r="I146" s="128">
        <f t="shared" si="7"/>
        <v>61.85000000000001</v>
      </c>
    </row>
    <row r="147" spans="1:9" ht="132.75" customHeight="1">
      <c r="A147" s="38" t="s">
        <v>71</v>
      </c>
      <c r="B147" s="12">
        <v>902</v>
      </c>
      <c r="C147" s="15" t="s">
        <v>41</v>
      </c>
      <c r="D147" s="15" t="s">
        <v>45</v>
      </c>
      <c r="E147" s="15" t="s">
        <v>202</v>
      </c>
      <c r="F147" s="15"/>
      <c r="G147" s="101">
        <f>G148+G150+G152+G154+G156+G158</f>
        <v>1419</v>
      </c>
      <c r="H147" s="101">
        <f>H148+H150+H152+H154+H156+H158</f>
        <v>518.6</v>
      </c>
      <c r="I147" s="128">
        <f t="shared" si="7"/>
        <v>36.54686398872445</v>
      </c>
    </row>
    <row r="148" spans="1:9" ht="192" customHeight="1">
      <c r="A148" s="38" t="s">
        <v>72</v>
      </c>
      <c r="B148" s="12">
        <v>902</v>
      </c>
      <c r="C148" s="15" t="s">
        <v>41</v>
      </c>
      <c r="D148" s="15" t="s">
        <v>45</v>
      </c>
      <c r="E148" s="15" t="s">
        <v>203</v>
      </c>
      <c r="F148" s="15"/>
      <c r="G148" s="101">
        <f>G149</f>
        <v>549.1</v>
      </c>
      <c r="H148" s="101">
        <f>H149</f>
        <v>273.3</v>
      </c>
      <c r="I148" s="128">
        <f t="shared" si="7"/>
        <v>49.772354762338374</v>
      </c>
    </row>
    <row r="149" spans="1:9" ht="33.75" customHeight="1">
      <c r="A149" s="90" t="s">
        <v>101</v>
      </c>
      <c r="B149" s="12">
        <v>902</v>
      </c>
      <c r="C149" s="15" t="s">
        <v>41</v>
      </c>
      <c r="D149" s="15" t="s">
        <v>45</v>
      </c>
      <c r="E149" s="15" t="s">
        <v>203</v>
      </c>
      <c r="F149" s="15" t="s">
        <v>57</v>
      </c>
      <c r="G149" s="101">
        <v>549.1</v>
      </c>
      <c r="H149" s="123">
        <v>273.3</v>
      </c>
      <c r="I149" s="128">
        <f t="shared" si="7"/>
        <v>49.772354762338374</v>
      </c>
    </row>
    <row r="150" spans="1:9" ht="158.25" customHeight="1">
      <c r="A150" s="38" t="s">
        <v>73</v>
      </c>
      <c r="B150" s="12">
        <v>902</v>
      </c>
      <c r="C150" s="15" t="s">
        <v>41</v>
      </c>
      <c r="D150" s="15" t="s">
        <v>45</v>
      </c>
      <c r="E150" s="15" t="s">
        <v>204</v>
      </c>
      <c r="F150" s="15"/>
      <c r="G150" s="101">
        <f>G151</f>
        <v>114.4</v>
      </c>
      <c r="H150" s="101">
        <f>H151</f>
        <v>0</v>
      </c>
      <c r="I150" s="128">
        <f t="shared" si="7"/>
        <v>0</v>
      </c>
    </row>
    <row r="151" spans="1:9" ht="32.25" customHeight="1">
      <c r="A151" s="90" t="s">
        <v>101</v>
      </c>
      <c r="B151" s="22">
        <v>902</v>
      </c>
      <c r="C151" s="56" t="s">
        <v>41</v>
      </c>
      <c r="D151" s="55" t="s">
        <v>45</v>
      </c>
      <c r="E151" s="15" t="s">
        <v>204</v>
      </c>
      <c r="F151" s="55" t="s">
        <v>57</v>
      </c>
      <c r="G151" s="93">
        <v>114.4</v>
      </c>
      <c r="H151" s="123">
        <v>0</v>
      </c>
      <c r="I151" s="128">
        <f t="shared" si="7"/>
        <v>0</v>
      </c>
    </row>
    <row r="152" spans="1:9" ht="162.75" customHeight="1">
      <c r="A152" s="38" t="s">
        <v>98</v>
      </c>
      <c r="B152" s="12">
        <v>902</v>
      </c>
      <c r="C152" s="15" t="s">
        <v>41</v>
      </c>
      <c r="D152" s="15" t="s">
        <v>45</v>
      </c>
      <c r="E152" s="15" t="s">
        <v>205</v>
      </c>
      <c r="F152" s="15"/>
      <c r="G152" s="101">
        <f>G153</f>
        <v>25.5</v>
      </c>
      <c r="H152" s="101">
        <f>H153</f>
        <v>0</v>
      </c>
      <c r="I152" s="128">
        <f t="shared" si="7"/>
        <v>0</v>
      </c>
    </row>
    <row r="153" spans="1:9" ht="31.5" customHeight="1">
      <c r="A153" s="90" t="s">
        <v>101</v>
      </c>
      <c r="B153" s="16">
        <v>902</v>
      </c>
      <c r="C153" s="17" t="s">
        <v>41</v>
      </c>
      <c r="D153" s="17" t="s">
        <v>45</v>
      </c>
      <c r="E153" s="15" t="s">
        <v>205</v>
      </c>
      <c r="F153" s="17" t="s">
        <v>57</v>
      </c>
      <c r="G153" s="88">
        <v>25.5</v>
      </c>
      <c r="H153" s="123">
        <v>0</v>
      </c>
      <c r="I153" s="128">
        <f t="shared" si="7"/>
        <v>0</v>
      </c>
    </row>
    <row r="154" spans="1:9" ht="161.25" customHeight="1">
      <c r="A154" s="38" t="s">
        <v>74</v>
      </c>
      <c r="B154" s="12">
        <v>902</v>
      </c>
      <c r="C154" s="15" t="s">
        <v>41</v>
      </c>
      <c r="D154" s="15" t="s">
        <v>45</v>
      </c>
      <c r="E154" s="17" t="s">
        <v>206</v>
      </c>
      <c r="F154" s="15"/>
      <c r="G154" s="101">
        <f>G155</f>
        <v>350</v>
      </c>
      <c r="H154" s="101">
        <f>H155</f>
        <v>121</v>
      </c>
      <c r="I154" s="128">
        <f t="shared" si="7"/>
        <v>34.57142857142857</v>
      </c>
    </row>
    <row r="155" spans="1:9" ht="30" customHeight="1">
      <c r="A155" s="90" t="s">
        <v>101</v>
      </c>
      <c r="B155" s="12">
        <v>902</v>
      </c>
      <c r="C155" s="15" t="s">
        <v>41</v>
      </c>
      <c r="D155" s="15" t="s">
        <v>45</v>
      </c>
      <c r="E155" s="17" t="s">
        <v>206</v>
      </c>
      <c r="F155" s="15" t="s">
        <v>57</v>
      </c>
      <c r="G155" s="101">
        <v>350</v>
      </c>
      <c r="H155" s="123">
        <v>121</v>
      </c>
      <c r="I155" s="128">
        <f t="shared" si="7"/>
        <v>34.57142857142857</v>
      </c>
    </row>
    <row r="156" spans="1:9" ht="172.5" customHeight="1">
      <c r="A156" s="38" t="s">
        <v>75</v>
      </c>
      <c r="B156" s="12">
        <v>902</v>
      </c>
      <c r="C156" s="15" t="s">
        <v>41</v>
      </c>
      <c r="D156" s="15" t="s">
        <v>45</v>
      </c>
      <c r="E156" s="17" t="s">
        <v>207</v>
      </c>
      <c r="F156" s="15"/>
      <c r="G156" s="101">
        <f>G157</f>
        <v>60</v>
      </c>
      <c r="H156" s="101">
        <f>H157</f>
        <v>37.5</v>
      </c>
      <c r="I156" s="128">
        <f t="shared" si="7"/>
        <v>62.5</v>
      </c>
    </row>
    <row r="157" spans="1:9" ht="28.5" customHeight="1">
      <c r="A157" s="90" t="s">
        <v>101</v>
      </c>
      <c r="B157" s="16">
        <v>902</v>
      </c>
      <c r="C157" s="17" t="s">
        <v>41</v>
      </c>
      <c r="D157" s="17" t="s">
        <v>45</v>
      </c>
      <c r="E157" s="17" t="s">
        <v>207</v>
      </c>
      <c r="F157" s="17" t="s">
        <v>57</v>
      </c>
      <c r="G157" s="88">
        <v>60</v>
      </c>
      <c r="H157" s="123">
        <v>37.5</v>
      </c>
      <c r="I157" s="128">
        <f t="shared" si="7"/>
        <v>62.5</v>
      </c>
    </row>
    <row r="158" spans="1:9" ht="154.5" customHeight="1">
      <c r="A158" s="38" t="s">
        <v>76</v>
      </c>
      <c r="B158" s="16">
        <v>902</v>
      </c>
      <c r="C158" s="17" t="s">
        <v>41</v>
      </c>
      <c r="D158" s="17" t="s">
        <v>45</v>
      </c>
      <c r="E158" s="17" t="s">
        <v>208</v>
      </c>
      <c r="F158" s="17"/>
      <c r="G158" s="88">
        <f>G159</f>
        <v>320</v>
      </c>
      <c r="H158" s="88">
        <f>H159</f>
        <v>86.8</v>
      </c>
      <c r="I158" s="128">
        <f t="shared" si="7"/>
        <v>27.125</v>
      </c>
    </row>
    <row r="159" spans="1:9" ht="31.5" customHeight="1">
      <c r="A159" s="90" t="s">
        <v>101</v>
      </c>
      <c r="B159" s="16">
        <v>902</v>
      </c>
      <c r="C159" s="17" t="s">
        <v>41</v>
      </c>
      <c r="D159" s="17" t="s">
        <v>45</v>
      </c>
      <c r="E159" s="17" t="s">
        <v>208</v>
      </c>
      <c r="F159" s="17" t="s">
        <v>57</v>
      </c>
      <c r="G159" s="88">
        <f>20+300</f>
        <v>320</v>
      </c>
      <c r="H159" s="123">
        <v>86.8</v>
      </c>
      <c r="I159" s="128">
        <f t="shared" si="7"/>
        <v>27.125</v>
      </c>
    </row>
    <row r="160" spans="1:9" ht="113.25" customHeight="1">
      <c r="A160" s="38" t="s">
        <v>103</v>
      </c>
      <c r="B160" s="12">
        <v>902</v>
      </c>
      <c r="C160" s="15" t="s">
        <v>41</v>
      </c>
      <c r="D160" s="15" t="s">
        <v>45</v>
      </c>
      <c r="E160" s="17" t="s">
        <v>209</v>
      </c>
      <c r="F160" s="15"/>
      <c r="G160" s="101">
        <f>G161+G163+G165</f>
        <v>7850</v>
      </c>
      <c r="H160" s="101">
        <f>H161+H163+H165</f>
        <v>322.90000000000003</v>
      </c>
      <c r="I160" s="128">
        <f t="shared" si="7"/>
        <v>4.113375796178344</v>
      </c>
    </row>
    <row r="161" spans="1:9" ht="162.75" customHeight="1">
      <c r="A161" s="38" t="s">
        <v>104</v>
      </c>
      <c r="B161" s="12">
        <v>902</v>
      </c>
      <c r="C161" s="15" t="s">
        <v>41</v>
      </c>
      <c r="D161" s="15" t="s">
        <v>45</v>
      </c>
      <c r="E161" s="17" t="s">
        <v>210</v>
      </c>
      <c r="F161" s="15"/>
      <c r="G161" s="101">
        <f>G162</f>
        <v>500</v>
      </c>
      <c r="H161" s="101">
        <f>H162</f>
        <v>281.3</v>
      </c>
      <c r="I161" s="128">
        <f t="shared" si="7"/>
        <v>56.26</v>
      </c>
    </row>
    <row r="162" spans="1:9" ht="32.25" customHeight="1">
      <c r="A162" s="90" t="s">
        <v>101</v>
      </c>
      <c r="B162" s="12">
        <v>902</v>
      </c>
      <c r="C162" s="15" t="s">
        <v>41</v>
      </c>
      <c r="D162" s="15" t="s">
        <v>45</v>
      </c>
      <c r="E162" s="17" t="s">
        <v>210</v>
      </c>
      <c r="F162" s="15" t="s">
        <v>57</v>
      </c>
      <c r="G162" s="101">
        <v>500</v>
      </c>
      <c r="H162" s="123">
        <v>281.3</v>
      </c>
      <c r="I162" s="128">
        <f t="shared" si="7"/>
        <v>56.26</v>
      </c>
    </row>
    <row r="163" spans="1:9" ht="141" customHeight="1">
      <c r="A163" s="38" t="s">
        <v>105</v>
      </c>
      <c r="B163" s="12">
        <v>902</v>
      </c>
      <c r="C163" s="15" t="s">
        <v>41</v>
      </c>
      <c r="D163" s="15" t="s">
        <v>45</v>
      </c>
      <c r="E163" s="15" t="s">
        <v>211</v>
      </c>
      <c r="F163" s="15"/>
      <c r="G163" s="101">
        <f>G164</f>
        <v>1650</v>
      </c>
      <c r="H163" s="101">
        <f>H164</f>
        <v>41.6</v>
      </c>
      <c r="I163" s="128">
        <f t="shared" si="7"/>
        <v>2.5212121212121215</v>
      </c>
    </row>
    <row r="164" spans="1:9" ht="31.5" customHeight="1">
      <c r="A164" s="90" t="s">
        <v>101</v>
      </c>
      <c r="B164" s="12">
        <v>902</v>
      </c>
      <c r="C164" s="15" t="s">
        <v>41</v>
      </c>
      <c r="D164" s="15" t="s">
        <v>45</v>
      </c>
      <c r="E164" s="15" t="s">
        <v>211</v>
      </c>
      <c r="F164" s="15" t="s">
        <v>57</v>
      </c>
      <c r="G164" s="101">
        <v>1650</v>
      </c>
      <c r="H164" s="123">
        <v>41.6</v>
      </c>
      <c r="I164" s="128">
        <f t="shared" si="7"/>
        <v>2.5212121212121215</v>
      </c>
    </row>
    <row r="165" spans="1:9" ht="54" customHeight="1">
      <c r="A165" s="139" t="s">
        <v>212</v>
      </c>
      <c r="B165" s="12">
        <v>902</v>
      </c>
      <c r="C165" s="15" t="s">
        <v>41</v>
      </c>
      <c r="D165" s="15" t="s">
        <v>45</v>
      </c>
      <c r="E165" s="15" t="s">
        <v>213</v>
      </c>
      <c r="F165" s="15" t="s">
        <v>57</v>
      </c>
      <c r="G165" s="101">
        <v>5700</v>
      </c>
      <c r="H165" s="133">
        <v>0</v>
      </c>
      <c r="I165" s="128">
        <f t="shared" si="7"/>
        <v>0</v>
      </c>
    </row>
    <row r="166" spans="1:9" ht="91.5" customHeight="1">
      <c r="A166" s="81" t="s">
        <v>117</v>
      </c>
      <c r="B166" s="12">
        <v>902</v>
      </c>
      <c r="C166" s="15" t="s">
        <v>41</v>
      </c>
      <c r="D166" s="15" t="s">
        <v>45</v>
      </c>
      <c r="E166" s="15" t="s">
        <v>147</v>
      </c>
      <c r="F166" s="15"/>
      <c r="G166" s="101">
        <f aca="true" t="shared" si="8" ref="G166:H168">G167</f>
        <v>135</v>
      </c>
      <c r="H166" s="101">
        <f>H167+H170</f>
        <v>99.2</v>
      </c>
      <c r="I166" s="128">
        <f t="shared" si="7"/>
        <v>73.48148148148148</v>
      </c>
    </row>
    <row r="167" spans="1:9" ht="49.5" customHeight="1">
      <c r="A167" s="96" t="s">
        <v>122</v>
      </c>
      <c r="B167" s="12">
        <v>902</v>
      </c>
      <c r="C167" s="15" t="s">
        <v>41</v>
      </c>
      <c r="D167" s="15" t="s">
        <v>45</v>
      </c>
      <c r="E167" s="15" t="s">
        <v>176</v>
      </c>
      <c r="F167" s="15"/>
      <c r="G167" s="101">
        <f t="shared" si="8"/>
        <v>135</v>
      </c>
      <c r="H167" s="101">
        <f t="shared" si="8"/>
        <v>20</v>
      </c>
      <c r="I167" s="128">
        <f t="shared" si="7"/>
        <v>14.814814814814813</v>
      </c>
    </row>
    <row r="168" spans="1:9" ht="116.25" customHeight="1">
      <c r="A168" s="81" t="s">
        <v>118</v>
      </c>
      <c r="B168" s="12">
        <v>902</v>
      </c>
      <c r="C168" s="15" t="s">
        <v>41</v>
      </c>
      <c r="D168" s="15" t="s">
        <v>45</v>
      </c>
      <c r="E168" s="15" t="s">
        <v>176</v>
      </c>
      <c r="F168" s="15"/>
      <c r="G168" s="101">
        <f t="shared" si="8"/>
        <v>135</v>
      </c>
      <c r="H168" s="101">
        <f t="shared" si="8"/>
        <v>20</v>
      </c>
      <c r="I168" s="128">
        <f t="shared" si="7"/>
        <v>14.814814814814813</v>
      </c>
    </row>
    <row r="169" spans="1:9" ht="31.5" customHeight="1">
      <c r="A169" s="144" t="s">
        <v>101</v>
      </c>
      <c r="B169" s="12">
        <v>902</v>
      </c>
      <c r="C169" s="15" t="s">
        <v>41</v>
      </c>
      <c r="D169" s="15" t="s">
        <v>45</v>
      </c>
      <c r="E169" s="15" t="s">
        <v>176</v>
      </c>
      <c r="F169" s="15" t="s">
        <v>57</v>
      </c>
      <c r="G169" s="134">
        <v>135</v>
      </c>
      <c r="H169" s="123">
        <v>20</v>
      </c>
      <c r="I169" s="129">
        <f t="shared" si="7"/>
        <v>14.814814814814813</v>
      </c>
    </row>
    <row r="170" spans="1:9" ht="31.5" customHeight="1">
      <c r="A170" s="144" t="s">
        <v>250</v>
      </c>
      <c r="B170" s="12">
        <v>902</v>
      </c>
      <c r="C170" s="15" t="s">
        <v>41</v>
      </c>
      <c r="D170" s="15" t="s">
        <v>45</v>
      </c>
      <c r="E170" s="15" t="s">
        <v>249</v>
      </c>
      <c r="F170" s="15" t="s">
        <v>57</v>
      </c>
      <c r="G170" s="134"/>
      <c r="H170" s="123">
        <v>79.2</v>
      </c>
      <c r="I170" s="129"/>
    </row>
    <row r="171" spans="1:9" ht="31.5" customHeight="1">
      <c r="A171" s="42" t="s">
        <v>54</v>
      </c>
      <c r="B171" s="12">
        <v>902</v>
      </c>
      <c r="C171" s="15" t="s">
        <v>41</v>
      </c>
      <c r="D171" s="15" t="s">
        <v>45</v>
      </c>
      <c r="E171" s="15" t="s">
        <v>136</v>
      </c>
      <c r="F171" s="15"/>
      <c r="G171" s="101">
        <f>G173+G176+G177</f>
        <v>615</v>
      </c>
      <c r="H171" s="101">
        <f>H173+H176+H177</f>
        <v>134.1</v>
      </c>
      <c r="I171" s="128">
        <f t="shared" si="7"/>
        <v>21.804878048780488</v>
      </c>
    </row>
    <row r="172" spans="1:9" ht="46.5" customHeight="1">
      <c r="A172" s="87" t="s">
        <v>64</v>
      </c>
      <c r="B172" s="12">
        <v>902</v>
      </c>
      <c r="C172" s="15" t="s">
        <v>41</v>
      </c>
      <c r="D172" s="15" t="s">
        <v>45</v>
      </c>
      <c r="E172" s="15" t="s">
        <v>138</v>
      </c>
      <c r="F172" s="15"/>
      <c r="G172" s="101">
        <f aca="true" t="shared" si="9" ref="G172:H174">G173</f>
        <v>40</v>
      </c>
      <c r="H172" s="101">
        <f t="shared" si="9"/>
        <v>0</v>
      </c>
      <c r="I172" s="128">
        <f t="shared" si="7"/>
        <v>0</v>
      </c>
    </row>
    <row r="173" spans="1:9" ht="33" customHeight="1">
      <c r="A173" s="42" t="s">
        <v>56</v>
      </c>
      <c r="B173" s="12">
        <v>902</v>
      </c>
      <c r="C173" s="15" t="s">
        <v>41</v>
      </c>
      <c r="D173" s="15" t="s">
        <v>45</v>
      </c>
      <c r="E173" s="15" t="s">
        <v>161</v>
      </c>
      <c r="F173" s="15"/>
      <c r="G173" s="101">
        <f t="shared" si="9"/>
        <v>40</v>
      </c>
      <c r="H173" s="101">
        <f t="shared" si="9"/>
        <v>0</v>
      </c>
      <c r="I173" s="128">
        <f t="shared" si="7"/>
        <v>0</v>
      </c>
    </row>
    <row r="174" spans="1:9" ht="49.5" customHeight="1">
      <c r="A174" s="95" t="s">
        <v>119</v>
      </c>
      <c r="B174" s="12">
        <v>902</v>
      </c>
      <c r="C174" s="15" t="s">
        <v>41</v>
      </c>
      <c r="D174" s="15" t="s">
        <v>45</v>
      </c>
      <c r="E174" s="15" t="s">
        <v>163</v>
      </c>
      <c r="F174" s="15"/>
      <c r="G174" s="101">
        <f t="shared" si="9"/>
        <v>40</v>
      </c>
      <c r="H174" s="101">
        <f t="shared" si="9"/>
        <v>0</v>
      </c>
      <c r="I174" s="128">
        <f t="shared" si="7"/>
        <v>0</v>
      </c>
    </row>
    <row r="175" spans="1:9" ht="31.5" customHeight="1">
      <c r="A175" s="94" t="s">
        <v>101</v>
      </c>
      <c r="B175" s="22">
        <v>902</v>
      </c>
      <c r="C175" s="56" t="s">
        <v>41</v>
      </c>
      <c r="D175" s="55" t="s">
        <v>45</v>
      </c>
      <c r="E175" s="17" t="s">
        <v>163</v>
      </c>
      <c r="F175" s="55" t="s">
        <v>57</v>
      </c>
      <c r="G175" s="93">
        <v>40</v>
      </c>
      <c r="H175" s="123">
        <v>0</v>
      </c>
      <c r="I175" s="129">
        <f t="shared" si="7"/>
        <v>0</v>
      </c>
    </row>
    <row r="176" spans="1:9" ht="31.5" customHeight="1">
      <c r="A176" s="144" t="s">
        <v>214</v>
      </c>
      <c r="B176" s="12">
        <v>902</v>
      </c>
      <c r="C176" s="15" t="s">
        <v>41</v>
      </c>
      <c r="D176" s="15" t="s">
        <v>45</v>
      </c>
      <c r="E176" s="15" t="s">
        <v>215</v>
      </c>
      <c r="F176" s="15" t="s">
        <v>57</v>
      </c>
      <c r="G176" s="134">
        <f>200+195</f>
        <v>395</v>
      </c>
      <c r="H176" s="123">
        <v>94.1</v>
      </c>
      <c r="I176" s="129">
        <f t="shared" si="7"/>
        <v>23.82278481012658</v>
      </c>
    </row>
    <row r="177" spans="1:9" ht="31.5" customHeight="1">
      <c r="A177" s="144" t="s">
        <v>192</v>
      </c>
      <c r="B177" s="12">
        <v>902</v>
      </c>
      <c r="C177" s="15" t="s">
        <v>41</v>
      </c>
      <c r="D177" s="15" t="s">
        <v>45</v>
      </c>
      <c r="E177" s="15" t="s">
        <v>193</v>
      </c>
      <c r="F177" s="15" t="s">
        <v>57</v>
      </c>
      <c r="G177" s="134">
        <f>160+20</f>
        <v>180</v>
      </c>
      <c r="H177" s="123">
        <v>40</v>
      </c>
      <c r="I177" s="129">
        <f t="shared" si="7"/>
        <v>22.22222222222222</v>
      </c>
    </row>
    <row r="178" spans="1:9" ht="28.5" customHeight="1" thickBot="1">
      <c r="A178" s="140" t="s">
        <v>31</v>
      </c>
      <c r="B178" s="51">
        <v>902</v>
      </c>
      <c r="C178" s="141" t="s">
        <v>47</v>
      </c>
      <c r="D178" s="142" t="s">
        <v>39</v>
      </c>
      <c r="E178" s="141" t="s">
        <v>17</v>
      </c>
      <c r="F178" s="142" t="s">
        <v>17</v>
      </c>
      <c r="G178" s="143">
        <f>G179+G196+G186+G187</f>
        <v>5588.3</v>
      </c>
      <c r="H178" s="143">
        <f>H179+H196</f>
        <v>1268.7</v>
      </c>
      <c r="I178" s="138">
        <f t="shared" si="7"/>
        <v>22.70278975717123</v>
      </c>
    </row>
    <row r="179" spans="1:9" ht="24" customHeight="1">
      <c r="A179" s="39" t="s">
        <v>16</v>
      </c>
      <c r="B179" s="11">
        <v>902</v>
      </c>
      <c r="C179" s="13" t="s">
        <v>47</v>
      </c>
      <c r="D179" s="14" t="s">
        <v>33</v>
      </c>
      <c r="E179" s="13" t="s">
        <v>17</v>
      </c>
      <c r="F179" s="14" t="s">
        <v>17</v>
      </c>
      <c r="G179" s="102">
        <f>G180+G188</f>
        <v>447.5000000000001</v>
      </c>
      <c r="H179" s="102">
        <f>H180+H188</f>
        <v>348.20000000000005</v>
      </c>
      <c r="I179" s="131">
        <f t="shared" si="7"/>
        <v>77.81005586592178</v>
      </c>
    </row>
    <row r="180" spans="1:9" ht="101.25" customHeight="1">
      <c r="A180" s="42" t="s">
        <v>3</v>
      </c>
      <c r="B180" s="21">
        <v>902</v>
      </c>
      <c r="C180" s="48" t="s">
        <v>47</v>
      </c>
      <c r="D180" s="49" t="s">
        <v>33</v>
      </c>
      <c r="E180" s="48" t="s">
        <v>216</v>
      </c>
      <c r="F180" s="49"/>
      <c r="G180" s="102">
        <f>G181</f>
        <v>357.1000000000001</v>
      </c>
      <c r="H180" s="102">
        <f>H181</f>
        <v>348.20000000000005</v>
      </c>
      <c r="I180" s="128">
        <f t="shared" si="7"/>
        <v>97.50770092411088</v>
      </c>
    </row>
    <row r="181" spans="1:9" ht="141.75">
      <c r="A181" s="42" t="s">
        <v>4</v>
      </c>
      <c r="B181" s="21">
        <v>902</v>
      </c>
      <c r="C181" s="48" t="s">
        <v>47</v>
      </c>
      <c r="D181" s="49" t="s">
        <v>33</v>
      </c>
      <c r="E181" s="48" t="s">
        <v>217</v>
      </c>
      <c r="F181" s="49"/>
      <c r="G181" s="102">
        <f>G182</f>
        <v>357.1000000000001</v>
      </c>
      <c r="H181" s="102">
        <f>H182</f>
        <v>348.20000000000005</v>
      </c>
      <c r="I181" s="128">
        <f t="shared" si="7"/>
        <v>97.50770092411088</v>
      </c>
    </row>
    <row r="182" spans="1:9" ht="109.5" customHeight="1">
      <c r="A182" s="42" t="s">
        <v>106</v>
      </c>
      <c r="B182" s="21">
        <v>902</v>
      </c>
      <c r="C182" s="48" t="s">
        <v>47</v>
      </c>
      <c r="D182" s="49" t="s">
        <v>33</v>
      </c>
      <c r="E182" s="48" t="s">
        <v>218</v>
      </c>
      <c r="F182" s="49"/>
      <c r="G182" s="102">
        <f>G183+G184+G185</f>
        <v>357.1000000000001</v>
      </c>
      <c r="H182" s="102">
        <f>H183+H184+H185</f>
        <v>348.20000000000005</v>
      </c>
      <c r="I182" s="128">
        <f t="shared" si="7"/>
        <v>97.50770092411088</v>
      </c>
    </row>
    <row r="183" spans="1:9" ht="30" customHeight="1">
      <c r="A183" s="38" t="s">
        <v>36</v>
      </c>
      <c r="B183" s="12">
        <v>902</v>
      </c>
      <c r="C183" s="15" t="s">
        <v>47</v>
      </c>
      <c r="D183" s="28" t="s">
        <v>33</v>
      </c>
      <c r="E183" s="48" t="s">
        <v>218</v>
      </c>
      <c r="F183" s="28" t="s">
        <v>2</v>
      </c>
      <c r="G183" s="101">
        <f>490.2-173.6</f>
        <v>316.6</v>
      </c>
      <c r="H183" s="123">
        <v>316.1</v>
      </c>
      <c r="I183" s="128">
        <f t="shared" si="7"/>
        <v>99.8420720151611</v>
      </c>
    </row>
    <row r="184" spans="1:9" ht="33" customHeight="1">
      <c r="A184" s="90" t="s">
        <v>101</v>
      </c>
      <c r="B184" s="16">
        <v>902</v>
      </c>
      <c r="C184" s="17" t="s">
        <v>47</v>
      </c>
      <c r="D184" s="32" t="s">
        <v>33</v>
      </c>
      <c r="E184" s="48" t="s">
        <v>218</v>
      </c>
      <c r="F184" s="32" t="s">
        <v>57</v>
      </c>
      <c r="G184" s="88">
        <f>179.8-139.6</f>
        <v>40.20000000000002</v>
      </c>
      <c r="H184" s="123">
        <v>31.8</v>
      </c>
      <c r="I184" s="128">
        <f t="shared" si="7"/>
        <v>79.10447761194027</v>
      </c>
    </row>
    <row r="185" spans="1:9" ht="25.5" customHeight="1">
      <c r="A185" s="42" t="s">
        <v>113</v>
      </c>
      <c r="B185" s="16">
        <v>902</v>
      </c>
      <c r="C185" s="17" t="s">
        <v>47</v>
      </c>
      <c r="D185" s="32" t="s">
        <v>33</v>
      </c>
      <c r="E185" s="48" t="s">
        <v>218</v>
      </c>
      <c r="F185" s="32" t="s">
        <v>59</v>
      </c>
      <c r="G185" s="88">
        <f>0.8-0.5</f>
        <v>0.30000000000000004</v>
      </c>
      <c r="H185" s="123">
        <v>0.3</v>
      </c>
      <c r="I185" s="128">
        <f t="shared" si="7"/>
        <v>99.99999999999997</v>
      </c>
    </row>
    <row r="186" spans="1:9" ht="48" customHeight="1">
      <c r="A186" s="42" t="s">
        <v>237</v>
      </c>
      <c r="B186" s="16">
        <v>902</v>
      </c>
      <c r="C186" s="17" t="s">
        <v>47</v>
      </c>
      <c r="D186" s="15" t="s">
        <v>33</v>
      </c>
      <c r="E186" s="15" t="s">
        <v>235</v>
      </c>
      <c r="F186" s="32" t="s">
        <v>236</v>
      </c>
      <c r="G186" s="88">
        <v>3727.9</v>
      </c>
      <c r="H186" s="145"/>
      <c r="I186" s="128">
        <f t="shared" si="7"/>
        <v>0</v>
      </c>
    </row>
    <row r="187" spans="1:9" ht="51" customHeight="1">
      <c r="A187" s="42" t="s">
        <v>234</v>
      </c>
      <c r="B187" s="16">
        <v>902</v>
      </c>
      <c r="C187" s="17" t="s">
        <v>47</v>
      </c>
      <c r="D187" s="15" t="s">
        <v>33</v>
      </c>
      <c r="E187" s="15" t="s">
        <v>238</v>
      </c>
      <c r="F187" s="32" t="s">
        <v>236</v>
      </c>
      <c r="G187" s="88">
        <v>461.8</v>
      </c>
      <c r="H187" s="145"/>
      <c r="I187" s="128">
        <f t="shared" si="7"/>
        <v>0</v>
      </c>
    </row>
    <row r="188" spans="1:9" ht="31.5" customHeight="1">
      <c r="A188" s="42" t="s">
        <v>54</v>
      </c>
      <c r="B188" s="16">
        <v>902</v>
      </c>
      <c r="C188" s="17" t="s">
        <v>47</v>
      </c>
      <c r="D188" s="32" t="s">
        <v>33</v>
      </c>
      <c r="E188" s="17" t="s">
        <v>136</v>
      </c>
      <c r="F188" s="32"/>
      <c r="G188" s="88">
        <f>G189</f>
        <v>90.4</v>
      </c>
      <c r="H188" s="88">
        <f>H189</f>
        <v>0</v>
      </c>
      <c r="I188" s="128">
        <f t="shared" si="7"/>
        <v>0</v>
      </c>
    </row>
    <row r="189" spans="1:9" ht="44.25" customHeight="1">
      <c r="A189" s="87" t="s">
        <v>64</v>
      </c>
      <c r="B189" s="16">
        <v>902</v>
      </c>
      <c r="C189" s="17" t="s">
        <v>47</v>
      </c>
      <c r="D189" s="32" t="s">
        <v>33</v>
      </c>
      <c r="E189" s="17" t="s">
        <v>138</v>
      </c>
      <c r="F189" s="32"/>
      <c r="G189" s="88">
        <f>G190</f>
        <v>90.4</v>
      </c>
      <c r="H189" s="88">
        <f>H190</f>
        <v>0</v>
      </c>
      <c r="I189" s="128">
        <f t="shared" si="7"/>
        <v>0</v>
      </c>
    </row>
    <row r="190" spans="1:9" ht="42.75" customHeight="1">
      <c r="A190" s="42" t="s">
        <v>56</v>
      </c>
      <c r="B190" s="16">
        <v>902</v>
      </c>
      <c r="C190" s="17" t="s">
        <v>47</v>
      </c>
      <c r="D190" s="32" t="s">
        <v>33</v>
      </c>
      <c r="E190" s="17" t="s">
        <v>161</v>
      </c>
      <c r="F190" s="32"/>
      <c r="G190" s="88">
        <f>G191+G193+G195</f>
        <v>90.4</v>
      </c>
      <c r="H190" s="88">
        <f>H191+H193+H195</f>
        <v>0</v>
      </c>
      <c r="I190" s="128">
        <f t="shared" si="7"/>
        <v>0</v>
      </c>
    </row>
    <row r="191" spans="1:9" ht="63.75" customHeight="1">
      <c r="A191" s="42" t="s">
        <v>0</v>
      </c>
      <c r="B191" s="16">
        <v>902</v>
      </c>
      <c r="C191" s="17" t="s">
        <v>47</v>
      </c>
      <c r="D191" s="32" t="s">
        <v>33</v>
      </c>
      <c r="E191" s="17" t="s">
        <v>219</v>
      </c>
      <c r="F191" s="32"/>
      <c r="G191" s="88">
        <f>G192</f>
        <v>0</v>
      </c>
      <c r="H191" s="88">
        <f>H192</f>
        <v>0</v>
      </c>
      <c r="I191" s="128" t="e">
        <f t="shared" si="7"/>
        <v>#DIV/0!</v>
      </c>
    </row>
    <row r="192" spans="1:9" ht="36" customHeight="1">
      <c r="A192" s="90" t="s">
        <v>101</v>
      </c>
      <c r="B192" s="16">
        <v>902</v>
      </c>
      <c r="C192" s="17" t="s">
        <v>47</v>
      </c>
      <c r="D192" s="32" t="s">
        <v>33</v>
      </c>
      <c r="E192" s="17" t="s">
        <v>219</v>
      </c>
      <c r="F192" s="32" t="s">
        <v>57</v>
      </c>
      <c r="G192" s="88">
        <f>11-11</f>
        <v>0</v>
      </c>
      <c r="H192" s="123">
        <v>0</v>
      </c>
      <c r="I192" s="128" t="e">
        <f t="shared" si="7"/>
        <v>#DIV/0!</v>
      </c>
    </row>
    <row r="193" spans="1:9" ht="65.25" customHeight="1">
      <c r="A193" s="42" t="s">
        <v>1</v>
      </c>
      <c r="B193" s="16">
        <v>902</v>
      </c>
      <c r="C193" s="17" t="s">
        <v>47</v>
      </c>
      <c r="D193" s="32" t="s">
        <v>33</v>
      </c>
      <c r="E193" s="17" t="s">
        <v>220</v>
      </c>
      <c r="F193" s="32"/>
      <c r="G193" s="88">
        <f>G194</f>
        <v>90.4</v>
      </c>
      <c r="H193" s="88">
        <f>H194</f>
        <v>0</v>
      </c>
      <c r="I193" s="128">
        <f t="shared" si="7"/>
        <v>0</v>
      </c>
    </row>
    <row r="194" spans="1:9" ht="32.25" customHeight="1">
      <c r="A194" s="90" t="s">
        <v>101</v>
      </c>
      <c r="B194" s="16">
        <v>902</v>
      </c>
      <c r="C194" s="17" t="s">
        <v>47</v>
      </c>
      <c r="D194" s="32" t="s">
        <v>33</v>
      </c>
      <c r="E194" s="17" t="s">
        <v>220</v>
      </c>
      <c r="F194" s="32" t="s">
        <v>57</v>
      </c>
      <c r="G194" s="88">
        <f>300-209.6</f>
        <v>90.4</v>
      </c>
      <c r="H194" s="88">
        <v>0</v>
      </c>
      <c r="I194" s="128">
        <f t="shared" si="7"/>
        <v>0</v>
      </c>
    </row>
    <row r="195" spans="1:9" ht="32.25" customHeight="1">
      <c r="A195" s="90" t="s">
        <v>221</v>
      </c>
      <c r="B195" s="16">
        <v>902</v>
      </c>
      <c r="C195" s="17" t="s">
        <v>47</v>
      </c>
      <c r="D195" s="32" t="s">
        <v>33</v>
      </c>
      <c r="E195" s="17" t="s">
        <v>193</v>
      </c>
      <c r="F195" s="32" t="s">
        <v>57</v>
      </c>
      <c r="G195" s="88">
        <f>20-20</f>
        <v>0</v>
      </c>
      <c r="H195" s="88"/>
      <c r="I195" s="128" t="e">
        <f t="shared" si="7"/>
        <v>#DIV/0!</v>
      </c>
    </row>
    <row r="196" spans="1:9" ht="27" customHeight="1">
      <c r="A196" s="45" t="s">
        <v>44</v>
      </c>
      <c r="B196" s="29">
        <v>902</v>
      </c>
      <c r="C196" s="30" t="s">
        <v>47</v>
      </c>
      <c r="D196" s="30" t="s">
        <v>46</v>
      </c>
      <c r="E196" s="30"/>
      <c r="F196" s="30"/>
      <c r="G196" s="101">
        <f>G197</f>
        <v>951.1</v>
      </c>
      <c r="H196" s="101">
        <f>H197</f>
        <v>920.5</v>
      </c>
      <c r="I196" s="128">
        <f t="shared" si="7"/>
        <v>96.78267269477448</v>
      </c>
    </row>
    <row r="197" spans="1:9" ht="96.75" customHeight="1">
      <c r="A197" s="42" t="s">
        <v>3</v>
      </c>
      <c r="B197" s="12">
        <v>902</v>
      </c>
      <c r="C197" s="15" t="s">
        <v>47</v>
      </c>
      <c r="D197" s="15" t="s">
        <v>46</v>
      </c>
      <c r="E197" s="15" t="s">
        <v>216</v>
      </c>
      <c r="F197" s="15"/>
      <c r="G197" s="101">
        <f>G198</f>
        <v>951.1</v>
      </c>
      <c r="H197" s="101">
        <f>H198</f>
        <v>920.5</v>
      </c>
      <c r="I197" s="128">
        <f t="shared" si="7"/>
        <v>96.78267269477448</v>
      </c>
    </row>
    <row r="198" spans="1:9" ht="126">
      <c r="A198" s="44" t="s">
        <v>107</v>
      </c>
      <c r="B198" s="12">
        <v>902</v>
      </c>
      <c r="C198" s="15" t="s">
        <v>47</v>
      </c>
      <c r="D198" s="15" t="s">
        <v>46</v>
      </c>
      <c r="E198" s="15" t="s">
        <v>222</v>
      </c>
      <c r="F198" s="15"/>
      <c r="G198" s="101">
        <f>G199+G201</f>
        <v>951.1</v>
      </c>
      <c r="H198" s="101">
        <f>H199+H201</f>
        <v>920.5</v>
      </c>
      <c r="I198" s="128">
        <f t="shared" si="7"/>
        <v>96.78267269477448</v>
      </c>
    </row>
    <row r="199" spans="1:9" ht="138.75" customHeight="1">
      <c r="A199" s="38" t="s">
        <v>108</v>
      </c>
      <c r="B199" s="12">
        <v>902</v>
      </c>
      <c r="C199" s="15" t="s">
        <v>47</v>
      </c>
      <c r="D199" s="15" t="s">
        <v>46</v>
      </c>
      <c r="E199" s="15" t="s">
        <v>224</v>
      </c>
      <c r="F199" s="15"/>
      <c r="G199" s="101">
        <f>G200</f>
        <v>768</v>
      </c>
      <c r="H199" s="101">
        <f>H200</f>
        <v>768</v>
      </c>
      <c r="I199" s="128">
        <f t="shared" si="7"/>
        <v>100</v>
      </c>
    </row>
    <row r="200" spans="1:9" ht="39" customHeight="1">
      <c r="A200" s="38" t="s">
        <v>221</v>
      </c>
      <c r="B200" s="12">
        <v>902</v>
      </c>
      <c r="C200" s="15" t="s">
        <v>47</v>
      </c>
      <c r="D200" s="15" t="s">
        <v>46</v>
      </c>
      <c r="E200" s="15" t="s">
        <v>224</v>
      </c>
      <c r="F200" s="15" t="s">
        <v>133</v>
      </c>
      <c r="G200" s="101">
        <f>1367.5+120-719.5</f>
        <v>768</v>
      </c>
      <c r="H200" s="101">
        <v>768</v>
      </c>
      <c r="I200" s="128"/>
    </row>
    <row r="201" spans="1:9" ht="140.25" customHeight="1">
      <c r="A201" s="38" t="s">
        <v>109</v>
      </c>
      <c r="B201" s="12">
        <v>902</v>
      </c>
      <c r="C201" s="15" t="s">
        <v>47</v>
      </c>
      <c r="D201" s="15" t="s">
        <v>46</v>
      </c>
      <c r="E201" s="15" t="s">
        <v>223</v>
      </c>
      <c r="F201" s="15"/>
      <c r="G201" s="101">
        <f>G202</f>
        <v>183.10000000000002</v>
      </c>
      <c r="H201" s="101">
        <f>H202</f>
        <v>152.5</v>
      </c>
      <c r="I201" s="128">
        <f t="shared" si="7"/>
        <v>83.28782086291643</v>
      </c>
    </row>
    <row r="202" spans="1:9" ht="33" customHeight="1" thickBot="1">
      <c r="A202" s="90" t="s">
        <v>101</v>
      </c>
      <c r="B202" s="16">
        <v>902</v>
      </c>
      <c r="C202" s="17" t="s">
        <v>47</v>
      </c>
      <c r="D202" s="17" t="s">
        <v>46</v>
      </c>
      <c r="E202" s="15" t="s">
        <v>223</v>
      </c>
      <c r="F202" s="17" t="s">
        <v>57</v>
      </c>
      <c r="G202" s="88">
        <f>366.1-183</f>
        <v>183.10000000000002</v>
      </c>
      <c r="H202" s="126">
        <v>152.5</v>
      </c>
      <c r="I202" s="130">
        <f t="shared" si="7"/>
        <v>83.28782086291643</v>
      </c>
    </row>
    <row r="203" spans="1:9" ht="28.5" customHeight="1" thickBot="1">
      <c r="A203" s="9" t="s">
        <v>19</v>
      </c>
      <c r="B203" s="10">
        <v>902</v>
      </c>
      <c r="C203" s="23" t="s">
        <v>38</v>
      </c>
      <c r="D203" s="24" t="s">
        <v>39</v>
      </c>
      <c r="E203" s="23" t="s">
        <v>17</v>
      </c>
      <c r="F203" s="24" t="s">
        <v>17</v>
      </c>
      <c r="G203" s="105">
        <f>G204+G208</f>
        <v>1358.4</v>
      </c>
      <c r="H203" s="105">
        <f>H204+H208</f>
        <v>493.59999999999997</v>
      </c>
      <c r="I203" s="127">
        <f t="shared" si="7"/>
        <v>36.33686690223792</v>
      </c>
    </row>
    <row r="204" spans="1:9" ht="29.25" customHeight="1">
      <c r="A204" s="39" t="s">
        <v>15</v>
      </c>
      <c r="B204" s="11">
        <v>902</v>
      </c>
      <c r="C204" s="13" t="s">
        <v>38</v>
      </c>
      <c r="D204" s="14" t="s">
        <v>33</v>
      </c>
      <c r="E204" s="13" t="s">
        <v>17</v>
      </c>
      <c r="F204" s="14" t="s">
        <v>17</v>
      </c>
      <c r="G204" s="102">
        <f aca="true" t="shared" si="10" ref="G204:H206">G205</f>
        <v>938.5</v>
      </c>
      <c r="H204" s="102">
        <f t="shared" si="10"/>
        <v>468.4</v>
      </c>
      <c r="I204" s="131">
        <f t="shared" si="7"/>
        <v>49.90942994139584</v>
      </c>
    </row>
    <row r="205" spans="1:9" ht="95.25" customHeight="1">
      <c r="A205" s="38" t="s">
        <v>5</v>
      </c>
      <c r="B205" s="12">
        <v>902</v>
      </c>
      <c r="C205" s="15" t="s">
        <v>38</v>
      </c>
      <c r="D205" s="28" t="s">
        <v>33</v>
      </c>
      <c r="E205" s="15" t="s">
        <v>225</v>
      </c>
      <c r="F205" s="28" t="s">
        <v>17</v>
      </c>
      <c r="G205" s="101">
        <f t="shared" si="10"/>
        <v>938.5</v>
      </c>
      <c r="H205" s="101">
        <f t="shared" si="10"/>
        <v>468.4</v>
      </c>
      <c r="I205" s="128">
        <f t="shared" si="7"/>
        <v>49.90942994139584</v>
      </c>
    </row>
    <row r="206" spans="1:9" ht="96" customHeight="1">
      <c r="A206" s="38" t="s">
        <v>110</v>
      </c>
      <c r="B206" s="12">
        <v>902</v>
      </c>
      <c r="C206" s="15" t="s">
        <v>38</v>
      </c>
      <c r="D206" s="28" t="s">
        <v>33</v>
      </c>
      <c r="E206" s="15" t="s">
        <v>226</v>
      </c>
      <c r="F206" s="28" t="s">
        <v>17</v>
      </c>
      <c r="G206" s="101">
        <f t="shared" si="10"/>
        <v>938.5</v>
      </c>
      <c r="H206" s="101">
        <f t="shared" si="10"/>
        <v>468.4</v>
      </c>
      <c r="I206" s="128">
        <f t="shared" si="7"/>
        <v>49.90942994139584</v>
      </c>
    </row>
    <row r="207" spans="1:9" ht="31.5" customHeight="1" thickBot="1">
      <c r="A207" s="46" t="s">
        <v>86</v>
      </c>
      <c r="B207" s="16">
        <v>902</v>
      </c>
      <c r="C207" s="17" t="s">
        <v>38</v>
      </c>
      <c r="D207" s="32" t="s">
        <v>33</v>
      </c>
      <c r="E207" s="15" t="s">
        <v>226</v>
      </c>
      <c r="F207" s="32" t="s">
        <v>6</v>
      </c>
      <c r="G207" s="88">
        <v>938.5</v>
      </c>
      <c r="H207" s="126">
        <v>468.4</v>
      </c>
      <c r="I207" s="130">
        <f t="shared" si="7"/>
        <v>49.90942994139584</v>
      </c>
    </row>
    <row r="208" spans="1:9" ht="27" customHeight="1" thickBot="1">
      <c r="A208" s="76" t="s">
        <v>13</v>
      </c>
      <c r="B208" s="77">
        <v>902</v>
      </c>
      <c r="C208" s="78" t="s">
        <v>38</v>
      </c>
      <c r="D208" s="79" t="s">
        <v>45</v>
      </c>
      <c r="E208" s="78" t="s">
        <v>17</v>
      </c>
      <c r="F208" s="79" t="s">
        <v>17</v>
      </c>
      <c r="G208" s="99">
        <f>G209+G214</f>
        <v>419.9</v>
      </c>
      <c r="H208" s="99">
        <f>H209</f>
        <v>25.2</v>
      </c>
      <c r="I208" s="127">
        <f aca="true" t="shared" si="11" ref="I208:I223">H208/G208*100</f>
        <v>6.00142891164563</v>
      </c>
    </row>
    <row r="209" spans="1:9" ht="100.5" customHeight="1">
      <c r="A209" s="38" t="s">
        <v>5</v>
      </c>
      <c r="B209" s="34">
        <v>902</v>
      </c>
      <c r="C209" s="57">
        <v>10</v>
      </c>
      <c r="D209" s="64" t="s">
        <v>45</v>
      </c>
      <c r="E209" s="57" t="s">
        <v>225</v>
      </c>
      <c r="F209" s="64"/>
      <c r="G209" s="100">
        <f>G210+G212</f>
        <v>219.9</v>
      </c>
      <c r="H209" s="100">
        <f>H210+H212</f>
        <v>25.2</v>
      </c>
      <c r="I209" s="131">
        <f t="shared" si="11"/>
        <v>11.459754433833561</v>
      </c>
    </row>
    <row r="210" spans="1:9" ht="126.75" customHeight="1">
      <c r="A210" s="38" t="s">
        <v>111</v>
      </c>
      <c r="B210" s="59">
        <v>902</v>
      </c>
      <c r="C210" s="60">
        <v>10</v>
      </c>
      <c r="D210" s="65" t="s">
        <v>45</v>
      </c>
      <c r="E210" s="57" t="s">
        <v>227</v>
      </c>
      <c r="F210" s="65"/>
      <c r="G210" s="101">
        <f>G211</f>
        <v>180</v>
      </c>
      <c r="H210" s="101">
        <f>H211</f>
        <v>9</v>
      </c>
      <c r="I210" s="128">
        <f t="shared" si="11"/>
        <v>5</v>
      </c>
    </row>
    <row r="211" spans="1:9" ht="27" customHeight="1">
      <c r="A211" s="46" t="s">
        <v>86</v>
      </c>
      <c r="B211" s="54">
        <v>902</v>
      </c>
      <c r="C211" s="58" t="s">
        <v>38</v>
      </c>
      <c r="D211" s="66" t="s">
        <v>45</v>
      </c>
      <c r="E211" s="57" t="s">
        <v>227</v>
      </c>
      <c r="F211" s="66" t="s">
        <v>6</v>
      </c>
      <c r="G211" s="101">
        <v>180</v>
      </c>
      <c r="H211" s="123">
        <v>9</v>
      </c>
      <c r="I211" s="128">
        <f t="shared" si="11"/>
        <v>5</v>
      </c>
    </row>
    <row r="212" spans="1:9" ht="95.25" customHeight="1">
      <c r="A212" s="73" t="s">
        <v>112</v>
      </c>
      <c r="B212" s="59">
        <v>902</v>
      </c>
      <c r="C212" s="60">
        <v>10</v>
      </c>
      <c r="D212" s="65" t="s">
        <v>45</v>
      </c>
      <c r="E212" s="60" t="s">
        <v>228</v>
      </c>
      <c r="F212" s="65"/>
      <c r="G212" s="101">
        <f>G213</f>
        <v>39.9</v>
      </c>
      <c r="H212" s="101">
        <f>H213</f>
        <v>16.2</v>
      </c>
      <c r="I212" s="128">
        <f t="shared" si="11"/>
        <v>40.6015037593985</v>
      </c>
    </row>
    <row r="213" spans="1:9" ht="21.75" customHeight="1">
      <c r="A213" s="74" t="s">
        <v>40</v>
      </c>
      <c r="B213" s="54">
        <v>902</v>
      </c>
      <c r="C213" s="72" t="s">
        <v>38</v>
      </c>
      <c r="D213" s="66" t="s">
        <v>45</v>
      </c>
      <c r="E213" s="147" t="s">
        <v>228</v>
      </c>
      <c r="F213" s="80">
        <v>360</v>
      </c>
      <c r="G213" s="88">
        <v>39.9</v>
      </c>
      <c r="H213" s="125">
        <v>16.2</v>
      </c>
      <c r="I213" s="146">
        <f t="shared" si="11"/>
        <v>40.6015037593985</v>
      </c>
    </row>
    <row r="214" spans="1:9" ht="34.5" customHeight="1">
      <c r="A214" s="87" t="s">
        <v>239</v>
      </c>
      <c r="B214" s="59">
        <v>902</v>
      </c>
      <c r="C214" s="60" t="s">
        <v>38</v>
      </c>
      <c r="D214" s="60" t="s">
        <v>45</v>
      </c>
      <c r="E214" s="60" t="s">
        <v>240</v>
      </c>
      <c r="F214" s="60" t="s">
        <v>241</v>
      </c>
      <c r="G214" s="134">
        <v>200</v>
      </c>
      <c r="H214" s="123"/>
      <c r="I214" s="129"/>
    </row>
    <row r="215" spans="1:9" ht="15.75" customHeight="1" thickBot="1">
      <c r="A215" s="50" t="s">
        <v>25</v>
      </c>
      <c r="B215" s="51">
        <v>902</v>
      </c>
      <c r="C215" s="148" t="s">
        <v>37</v>
      </c>
      <c r="D215" s="53" t="s">
        <v>39</v>
      </c>
      <c r="E215" s="52"/>
      <c r="F215" s="52"/>
      <c r="G215" s="149">
        <f>G216+G224</f>
        <v>1852.5</v>
      </c>
      <c r="H215" s="149">
        <f>H216</f>
        <v>158.1</v>
      </c>
      <c r="I215" s="130">
        <f t="shared" si="11"/>
        <v>8.534412955465587</v>
      </c>
    </row>
    <row r="216" spans="1:9" ht="21.75" customHeight="1">
      <c r="A216" s="40" t="s">
        <v>26</v>
      </c>
      <c r="B216" s="11">
        <v>902</v>
      </c>
      <c r="C216" s="13" t="s">
        <v>37</v>
      </c>
      <c r="D216" s="13" t="s">
        <v>33</v>
      </c>
      <c r="E216" s="13"/>
      <c r="F216" s="13"/>
      <c r="G216" s="106">
        <f>G217</f>
        <v>192.20000000000002</v>
      </c>
      <c r="H216" s="106">
        <f>H217</f>
        <v>158.1</v>
      </c>
      <c r="I216" s="131">
        <f t="shared" si="11"/>
        <v>82.25806451612902</v>
      </c>
    </row>
    <row r="217" spans="1:9" ht="93.75" customHeight="1">
      <c r="A217" s="42" t="s">
        <v>7</v>
      </c>
      <c r="B217" s="12">
        <v>902</v>
      </c>
      <c r="C217" s="15" t="s">
        <v>37</v>
      </c>
      <c r="D217" s="15" t="s">
        <v>33</v>
      </c>
      <c r="E217" s="15" t="s">
        <v>229</v>
      </c>
      <c r="F217" s="15"/>
      <c r="G217" s="107">
        <f>G218+G220+G222</f>
        <v>192.20000000000002</v>
      </c>
      <c r="H217" s="107">
        <f>H218+H220+H222</f>
        <v>158.1</v>
      </c>
      <c r="I217" s="128">
        <f t="shared" si="11"/>
        <v>82.25806451612902</v>
      </c>
    </row>
    <row r="218" spans="1:9" ht="115.5" customHeight="1">
      <c r="A218" s="38" t="s">
        <v>8</v>
      </c>
      <c r="B218" s="12">
        <v>902</v>
      </c>
      <c r="C218" s="15" t="s">
        <v>37</v>
      </c>
      <c r="D218" s="15" t="s">
        <v>33</v>
      </c>
      <c r="E218" s="15" t="s">
        <v>230</v>
      </c>
      <c r="F218" s="15"/>
      <c r="G218" s="108">
        <f>G219</f>
        <v>0</v>
      </c>
      <c r="H218" s="108">
        <f>H219</f>
        <v>0</v>
      </c>
      <c r="I218" s="128" t="e">
        <f t="shared" si="11"/>
        <v>#DIV/0!</v>
      </c>
    </row>
    <row r="219" spans="1:9" ht="30.75" customHeight="1">
      <c r="A219" s="90" t="s">
        <v>101</v>
      </c>
      <c r="B219" s="16">
        <v>902</v>
      </c>
      <c r="C219" s="17" t="s">
        <v>37</v>
      </c>
      <c r="D219" s="17" t="s">
        <v>33</v>
      </c>
      <c r="E219" s="15" t="s">
        <v>230</v>
      </c>
      <c r="F219" s="17" t="s">
        <v>57</v>
      </c>
      <c r="G219" s="107">
        <f>20-20</f>
        <v>0</v>
      </c>
      <c r="H219" s="123">
        <v>0</v>
      </c>
      <c r="I219" s="129" t="e">
        <f t="shared" si="11"/>
        <v>#DIV/0!</v>
      </c>
    </row>
    <row r="220" spans="1:9" ht="114" customHeight="1">
      <c r="A220" s="38" t="s">
        <v>9</v>
      </c>
      <c r="B220" s="16">
        <v>902</v>
      </c>
      <c r="C220" s="17" t="s">
        <v>37</v>
      </c>
      <c r="D220" s="17" t="s">
        <v>33</v>
      </c>
      <c r="E220" s="15" t="s">
        <v>231</v>
      </c>
      <c r="F220" s="17"/>
      <c r="G220" s="108">
        <f>G221+G229</f>
        <v>192.20000000000002</v>
      </c>
      <c r="H220" s="108">
        <f>H221+H229</f>
        <v>158.1</v>
      </c>
      <c r="I220" s="128">
        <f t="shared" si="11"/>
        <v>82.25806451612902</v>
      </c>
    </row>
    <row r="221" spans="1:9" ht="30.75" customHeight="1">
      <c r="A221" s="90" t="s">
        <v>101</v>
      </c>
      <c r="B221" s="16">
        <v>902</v>
      </c>
      <c r="C221" s="17" t="s">
        <v>37</v>
      </c>
      <c r="D221" s="17" t="s">
        <v>33</v>
      </c>
      <c r="E221" s="15" t="s">
        <v>231</v>
      </c>
      <c r="F221" s="17" t="s">
        <v>57</v>
      </c>
      <c r="G221" s="109">
        <f>408.8-216.6</f>
        <v>192.20000000000002</v>
      </c>
      <c r="H221" s="123">
        <v>158.1</v>
      </c>
      <c r="I221" s="129">
        <f t="shared" si="11"/>
        <v>82.25806451612902</v>
      </c>
    </row>
    <row r="222" spans="1:9" ht="114.75" customHeight="1">
      <c r="A222" s="38" t="s">
        <v>10</v>
      </c>
      <c r="B222" s="12">
        <v>902</v>
      </c>
      <c r="C222" s="15" t="s">
        <v>37</v>
      </c>
      <c r="D222" s="15" t="s">
        <v>33</v>
      </c>
      <c r="E222" s="15" t="s">
        <v>232</v>
      </c>
      <c r="F222" s="15"/>
      <c r="G222" s="108">
        <f>G223</f>
        <v>0</v>
      </c>
      <c r="H222" s="108">
        <f>H223</f>
        <v>0</v>
      </c>
      <c r="I222" s="128" t="e">
        <f t="shared" si="11"/>
        <v>#DIV/0!</v>
      </c>
    </row>
    <row r="223" spans="1:9" ht="33.75" customHeight="1">
      <c r="A223" s="94" t="s">
        <v>101</v>
      </c>
      <c r="B223" s="16">
        <v>902</v>
      </c>
      <c r="C223" s="17" t="s">
        <v>37</v>
      </c>
      <c r="D223" s="17" t="s">
        <v>33</v>
      </c>
      <c r="E223" s="17" t="s">
        <v>232</v>
      </c>
      <c r="F223" s="17" t="s">
        <v>57</v>
      </c>
      <c r="G223" s="150">
        <f>300+1000-1300</f>
        <v>0</v>
      </c>
      <c r="H223" s="125">
        <v>0</v>
      </c>
      <c r="I223" s="146" t="e">
        <f t="shared" si="11"/>
        <v>#DIV/0!</v>
      </c>
    </row>
    <row r="224" spans="1:9" ht="46.5" customHeight="1">
      <c r="A224" s="151" t="s">
        <v>242</v>
      </c>
      <c r="B224" s="29">
        <v>902</v>
      </c>
      <c r="C224" s="30" t="s">
        <v>37</v>
      </c>
      <c r="D224" s="30" t="s">
        <v>33</v>
      </c>
      <c r="E224" s="15" t="s">
        <v>245</v>
      </c>
      <c r="F224" s="15"/>
      <c r="G224" s="152">
        <f>G225+G226</f>
        <v>1660.3</v>
      </c>
      <c r="H224" s="153"/>
      <c r="I224" s="153"/>
    </row>
    <row r="225" spans="1:9" ht="49.5" customHeight="1">
      <c r="A225" s="151" t="s">
        <v>243</v>
      </c>
      <c r="B225" s="12">
        <v>902</v>
      </c>
      <c r="C225" s="15" t="s">
        <v>37</v>
      </c>
      <c r="D225" s="15" t="s">
        <v>33</v>
      </c>
      <c r="E225" s="15" t="s">
        <v>246</v>
      </c>
      <c r="F225" s="15" t="s">
        <v>236</v>
      </c>
      <c r="G225" s="152">
        <v>360.3</v>
      </c>
      <c r="H225" s="153"/>
      <c r="I225" s="153"/>
    </row>
    <row r="226" spans="1:9" ht="62.25" customHeight="1">
      <c r="A226" s="151" t="s">
        <v>244</v>
      </c>
      <c r="B226" s="12">
        <v>902</v>
      </c>
      <c r="C226" s="15" t="s">
        <v>37</v>
      </c>
      <c r="D226" s="15" t="s">
        <v>33</v>
      </c>
      <c r="E226" s="15" t="s">
        <v>247</v>
      </c>
      <c r="F226" s="15" t="s">
        <v>236</v>
      </c>
      <c r="G226" s="152">
        <v>1300</v>
      </c>
      <c r="H226" s="153"/>
      <c r="I226" s="153"/>
    </row>
    <row r="227" spans="1:7" ht="49.5" customHeight="1">
      <c r="A227" s="69"/>
      <c r="B227" s="70"/>
      <c r="C227" s="55"/>
      <c r="D227" s="55"/>
      <c r="E227" s="55"/>
      <c r="F227" s="55"/>
      <c r="G227" s="71"/>
    </row>
    <row r="228" spans="1:7" ht="30" customHeight="1">
      <c r="A228" s="69"/>
      <c r="B228" s="70"/>
      <c r="C228" s="55"/>
      <c r="D228" s="55"/>
      <c r="E228" s="55"/>
      <c r="F228" s="55"/>
      <c r="G228" s="71"/>
    </row>
    <row r="229" spans="1:7" ht="50.25" customHeight="1">
      <c r="A229" s="69"/>
      <c r="B229" s="70"/>
      <c r="C229" s="55"/>
      <c r="D229" s="55"/>
      <c r="E229" s="55"/>
      <c r="F229" s="55"/>
      <c r="G229" s="71"/>
    </row>
    <row r="230" spans="1:7" ht="30" customHeight="1">
      <c r="A230" s="69"/>
      <c r="B230" s="70"/>
      <c r="C230" s="55"/>
      <c r="D230" s="55"/>
      <c r="E230" s="55"/>
      <c r="F230" s="55"/>
      <c r="G230" s="71"/>
    </row>
    <row r="231" spans="1:7" ht="19.5" customHeight="1">
      <c r="A231" s="69"/>
      <c r="B231" s="70"/>
      <c r="C231" s="55"/>
      <c r="D231" s="55"/>
      <c r="E231" s="55"/>
      <c r="F231" s="55"/>
      <c r="G231" s="71"/>
    </row>
    <row r="232" ht="18.75" customHeight="1">
      <c r="G232" s="71"/>
    </row>
    <row r="233" ht="15.75">
      <c r="G233" s="71"/>
    </row>
    <row r="234" ht="15.75">
      <c r="G234" s="71"/>
    </row>
    <row r="235" ht="15.75">
      <c r="G235" s="71"/>
    </row>
    <row r="236" ht="15.75">
      <c r="G236" s="71"/>
    </row>
    <row r="237" ht="65.25" customHeight="1"/>
  </sheetData>
  <sheetProtection/>
  <mergeCells count="10">
    <mergeCell ref="A10:G10"/>
    <mergeCell ref="H13:I13"/>
    <mergeCell ref="D1:G1"/>
    <mergeCell ref="D2:G2"/>
    <mergeCell ref="D4:G4"/>
    <mergeCell ref="D3:G3"/>
    <mergeCell ref="A9:G9"/>
    <mergeCell ref="A6:G6"/>
    <mergeCell ref="A7:G7"/>
    <mergeCell ref="A8:G8"/>
  </mergeCells>
  <printOptions/>
  <pageMargins left="0.4330708661417323" right="0" top="0.3937007874015748" bottom="0.3937007874015748" header="0.31496062992125984" footer="0.31496062992125984"/>
  <pageSetup horizontalDpi="600" verticalDpi="600" orientation="portrait" paperSize="9" scale="68" r:id="rId1"/>
  <rowBreaks count="1" manualBreakCount="1">
    <brk id="208"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GLAVBUH</cp:lastModifiedBy>
  <cp:lastPrinted>2015-10-06T11:36:09Z</cp:lastPrinted>
  <dcterms:created xsi:type="dcterms:W3CDTF">2007-09-04T08:08:49Z</dcterms:created>
  <dcterms:modified xsi:type="dcterms:W3CDTF">2016-07-12T12:49:42Z</dcterms:modified>
  <cp:category/>
  <cp:version/>
  <cp:contentType/>
  <cp:contentStatus/>
</cp:coreProperties>
</file>