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480" windowHeight="8130" tabRatio="557" activeTab="1"/>
  </bookViews>
  <sheets>
    <sheet name="1 квар.2015г" sheetId="1" r:id="rId1"/>
    <sheet name="2 квар.2015г " sheetId="2" r:id="rId2"/>
  </sheets>
  <externalReferences>
    <externalReference r:id="rId5"/>
  </externalReferences>
  <definedNames>
    <definedName name="_xlnm.Print_Area" localSheetId="0">'1 квар.2015г'!$A$1:$H$218</definedName>
    <definedName name="_xlnm.Print_Area" localSheetId="1">'2 квар.2015г '!$A$1:$H$221</definedName>
    <definedName name="прил8">#REF!</definedName>
  </definedNames>
  <calcPr fullCalcOnLoad="1"/>
</workbook>
</file>

<file path=xl/sharedStrings.xml><?xml version="1.0" encoding="utf-8"?>
<sst xmlns="http://schemas.openxmlformats.org/spreadsheetml/2006/main" count="1405" uniqueCount="224">
  <si>
    <t>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</si>
  <si>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</si>
  <si>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Обеспечение замены внутриквартирных узлов учета потребляемых ресурсов  по договору соцнайма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</si>
  <si>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Обеспечение ремонта  и обслуживания жилищного муниципального фонда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</si>
  <si>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</si>
  <si>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"Организация уличного освещения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</si>
  <si>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9908009</t>
  </si>
  <si>
    <t>320</t>
  </si>
  <si>
    <t>Мероприятия по модернизации, ремонту и поддержания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</si>
  <si>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Подпрограмма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</si>
  <si>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"Организация сбора и вывоза мусора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</si>
  <si>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Подпрограмма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</si>
  <si>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Паспортизация автомобильных дорог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</si>
  <si>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Доплаты к пенсиям за муниципальный стаж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</si>
  <si>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</si>
  <si>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Поддержка отдельных категорий граждан Пениковского сельского поселения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</si>
  <si>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Поздравление ветеранов с юбилейными датами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</si>
  <si>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0410109</t>
  </si>
  <si>
    <t>Благоустройство</t>
  </si>
  <si>
    <t>0410110</t>
  </si>
  <si>
    <t>0410111</t>
  </si>
  <si>
    <t>0420000</t>
  </si>
  <si>
    <t>0430000</t>
  </si>
  <si>
    <t>0430114</t>
  </si>
  <si>
    <t>0430115</t>
  </si>
  <si>
    <t>0430116</t>
  </si>
  <si>
    <t>0430117</t>
  </si>
  <si>
    <t>0430118</t>
  </si>
  <si>
    <t>0440000</t>
  </si>
  <si>
    <t>0440120</t>
  </si>
  <si>
    <t>0500122</t>
  </si>
  <si>
    <t>0509014</t>
  </si>
  <si>
    <t>310</t>
  </si>
  <si>
    <t>0600124</t>
  </si>
  <si>
    <t>0600125</t>
  </si>
  <si>
    <t>Песионное обеспечение</t>
  </si>
  <si>
    <t>Публичные нормативные социальные выплаты гражданам</t>
  </si>
  <si>
    <t>Уплата  налогов,сборов и иных платежей</t>
  </si>
  <si>
    <t>850</t>
  </si>
  <si>
    <t>Расходы на выплату персоналу казенных учреждений</t>
  </si>
  <si>
    <t>110</t>
  </si>
  <si>
    <t>0700127</t>
  </si>
  <si>
    <t>0700128</t>
  </si>
  <si>
    <t>0800000</t>
  </si>
  <si>
    <t>0800130</t>
  </si>
  <si>
    <t>0800131</t>
  </si>
  <si>
    <t>0800132</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</si>
  <si>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</si>
  <si>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</si>
  <si>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</si>
  <si>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</si>
  <si>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9905118</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</si>
  <si>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</si>
  <si>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</si>
  <si>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9908004</t>
  </si>
  <si>
    <t>13</t>
  </si>
  <si>
    <t>Мероприятия  в области коммунального хозяйства по оформлению трасс комуникаций под строительство дома культуры в рамках непрограммных направлений деятельности органов местного самоуправления</t>
  </si>
  <si>
    <t>Мероприятия в области культуры по оформлению памятников в муниципальную собственность в рамках непрограммных направлений деятельности органов местного самоуправления</t>
  </si>
  <si>
    <t>Мероприятия в области культуры по ремонту памятников (братских захоронений) к 70-лению Победы в Великой отечественной войне в рамках непрограммных направлений деятельности органов местного самоуправления</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</si>
  <si>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</si>
  <si>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Проведение проектных работ по строительству распределительного газопровода на территории поселения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МО Пениковское сельское поселение на 2015-2017 годы"</t>
  </si>
  <si>
    <t>0800129</t>
  </si>
  <si>
    <t>10</t>
  </si>
  <si>
    <t>12</t>
  </si>
  <si>
    <t>11</t>
  </si>
  <si>
    <t>6</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</si>
  <si>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</si>
  <si>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</si>
  <si>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</si>
  <si>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9908008</t>
  </si>
  <si>
    <t>Мероприятия в области коммунального хозяйства по оформлению безхозяйного имущества (газопровода) в рамках непрограммных направлений деятельности органов местного самоуправления</t>
  </si>
  <si>
    <t>Мероприятия в области жилищного хозяйства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</si>
  <si>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Мероприятие по предупреждению и ликвидации последствий чрезвычайных ситуаций и стихийных бедствий природного и техногенного характера в рамках непрограмных направлений деятельности органов местного самоуправления</t>
  </si>
  <si>
    <t>360</t>
  </si>
  <si>
    <t>Иные выплаты населению</t>
  </si>
  <si>
    <t>Обслуживание оборудования в надлежащем виде открытой спортивной площадки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</si>
  <si>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Межбюджетные трансферты на передачу полномочий по исполнению бюджета и контролю за исполнением данного бюджета</t>
  </si>
  <si>
    <t>0200106</t>
  </si>
  <si>
    <t>0300108</t>
  </si>
  <si>
    <t>0410112</t>
  </si>
  <si>
    <t>0420113</t>
  </si>
  <si>
    <t>0430119</t>
  </si>
  <si>
    <t>0440121</t>
  </si>
  <si>
    <t>0500123</t>
  </si>
  <si>
    <t>0600126</t>
  </si>
  <si>
    <t>Защита населения и территории от чрезвычайных ситуаций природного и техногенного характера, гражданская оборона</t>
  </si>
  <si>
    <t>Приведение водозаборных узлов в соответствие с нормами и требованиями действующего законодательства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</si>
  <si>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Проведение превентивных мероприятий в области пожарной безопасности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</si>
  <si>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Мероприятия по проектированию и проведению подготовительных работ для строительства дома культуры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МО Пениковское сельское поселение на 2015-2017 годы"</t>
  </si>
  <si>
    <t>9908005</t>
  </si>
  <si>
    <t>9908006</t>
  </si>
  <si>
    <t>9908007</t>
  </si>
  <si>
    <t xml:space="preserve">Уплата прочих налогов,сборов </t>
  </si>
  <si>
    <t>04</t>
  </si>
  <si>
    <t>05</t>
  </si>
  <si>
    <t>08</t>
  </si>
  <si>
    <t>09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</si>
  <si>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"Рзвитие культуры в муниципальном образовании Пениковсое сельское поселение на 2015-2017 годы"</t>
  </si>
  <si>
    <t>Подпрограмма "Создание условий для организации и проведения культурно-массовых мероприятий на территории муниципального образованииПениковское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</si>
  <si>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240</t>
  </si>
  <si>
    <t>0100102</t>
  </si>
  <si>
    <t>Другие вопросы в области культуры и киноматографии</t>
  </si>
  <si>
    <t>0200105</t>
  </si>
  <si>
    <t>0200104</t>
  </si>
  <si>
    <t>0300107</t>
  </si>
  <si>
    <t>Жилищное  хозяйство</t>
  </si>
  <si>
    <t>0410000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</si>
  <si>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</si>
  <si>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Пениковского сельского поселения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</si>
  <si>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Мероприятия в области жилищного хозяйства по обеспечению оплаты взносов на капитальный ремонт многоквартирныз домов  в рамках непрограммных направлений деятельности органов местного самоуправления</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</si>
  <si>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</si>
  <si>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 xml:space="preserve">Реализация мероприятий в рамках полномочий органов местного самоуправления </t>
  </si>
  <si>
    <t>9908001</t>
  </si>
  <si>
    <t>9908002</t>
  </si>
  <si>
    <t>9908003</t>
  </si>
  <si>
    <t>4</t>
  </si>
  <si>
    <t>5</t>
  </si>
  <si>
    <t>9900000</t>
  </si>
  <si>
    <t>9900021</t>
  </si>
  <si>
    <t>9908000</t>
  </si>
  <si>
    <t>Функционирование законодательных(представительных) органов государственной власти и представительных органов муниципальных образований</t>
  </si>
  <si>
    <t>Физическая культура и спорт</t>
  </si>
  <si>
    <t>Другие общегосударственные вопросы</t>
  </si>
  <si>
    <t>Социальное обеспечение населения</t>
  </si>
  <si>
    <t>Культура</t>
  </si>
  <si>
    <t>9907134</t>
  </si>
  <si>
    <t>9000000</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</si>
  <si>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</si>
  <si>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</si>
  <si>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</si>
  <si>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</si>
  <si>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</si>
  <si>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</si>
  <si>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9900500</t>
  </si>
  <si>
    <t>9900501</t>
  </si>
  <si>
    <t>Межбюджетные трансферты муниципальным образованиям</t>
  </si>
  <si>
    <t>0600000</t>
  </si>
  <si>
    <t xml:space="preserve"> </t>
  </si>
  <si>
    <t>2</t>
  </si>
  <si>
    <t>3</t>
  </si>
  <si>
    <t>Всего</t>
  </si>
  <si>
    <t>0100000</t>
  </si>
  <si>
    <t>0110000</t>
  </si>
  <si>
    <t>0110101</t>
  </si>
  <si>
    <t>0110102</t>
  </si>
  <si>
    <t>0120000</t>
  </si>
  <si>
    <t>0120023</t>
  </si>
  <si>
    <t>0300000</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</si>
  <si>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</si>
  <si>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</si>
  <si>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</si>
  <si>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</si>
  <si>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9905000</t>
  </si>
  <si>
    <t>Проведение превентивных мероприятий в области гражданской обороны и чрезвычайных ситуаций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</si>
  <si>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Профилактика экстремизма и терроризма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2015 - 2017 годы»</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</si>
  <si>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автомобильных дорог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</si>
  <si>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2015-2017 годы"</t>
  </si>
  <si>
    <t>Дорожное хозяйство (дорожные фонды)</t>
  </si>
  <si>
    <t>0200000</t>
  </si>
  <si>
    <t>9907000</t>
  </si>
  <si>
    <t>9900020</t>
  </si>
  <si>
    <t>0400000</t>
  </si>
  <si>
    <t>Другие вопросы в области национальной экономики</t>
  </si>
  <si>
    <t>0500000</t>
  </si>
  <si>
    <t>0700000</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</si>
  <si>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</si>
  <si>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Содержание художественного руководителя  в рамках подпрограммы "Создание условий для организации и проведение культурно-массовых мероприятий на территории муниципального образования Пениковское сельское поселение на 2015-2017 годы"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</si>
  <si>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</si>
  <si>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Пениковское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</si>
  <si>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</si>
  <si>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Содержание спортивных инструкторов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Пениковское сельское поселение на 2015-2017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</si>
  <si>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</si>
  <si>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0309080</t>
  </si>
  <si>
    <t>410</t>
  </si>
  <si>
    <t>0609334</t>
  </si>
  <si>
    <t>Социальные выплаты гражданам, кроме публичных нормативных социальных выплат</t>
  </si>
  <si>
    <t>Мероприятия по обеспечению текущего ремонта и технического обслуживания газораспределительной сети в рамках непрограммных направлений деятельности органов местного самоуправления</t>
  </si>
  <si>
    <t>Иные закупки товаров, работ и услуг для обеспечения государственных(муниципальных) нужд</t>
  </si>
  <si>
    <t>Бюджетные инвестиции</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</si>
  <si>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rPr>
      <t xml:space="preserve">Проведение превентивных мероприятий для повышения уровня </t>
    </r>
    <r>
      <rPr>
        <sz val="12"/>
        <rFont val="Times New Roman"/>
        <family val="1"/>
      </rPr>
      <t>обеспечения безопасности жизнедеятельности населения</t>
    </r>
    <r>
      <rPr>
        <sz val="12"/>
        <color indexed="8"/>
        <rFont val="Times New Roman"/>
        <family val="1"/>
      </rPr>
      <t xml:space="preserve"> на территории муниципального образования Пениковское сельское поселение  на 2015 - 2017 годы</t>
    </r>
    <r>
      <rPr>
        <sz val="12"/>
        <rFont val="Times New Roman"/>
        <family val="1"/>
      </rPr>
      <t>»</t>
    </r>
  </si>
  <si>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</si>
  <si>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</si>
  <si>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</si>
  <si>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</si>
  <si>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 Софинансирование на оказание поддержки гражданам, пострадавшим в результате пожара муниципального жилищного фонда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</si>
  <si>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Софинансирование на улучшение жилищных условий граждан, проживающих в сельской местности в рамках муниципальной программы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2015-2017 годы"</t>
  </si>
  <si>
    <t>0900000</t>
  </si>
  <si>
    <t>0900133</t>
  </si>
  <si>
    <t>0909088</t>
  </si>
  <si>
    <t>0307080</t>
  </si>
  <si>
    <t xml:space="preserve"> Мероприятие на оказание поддержки гражданам, пострадавшим в результате пожара муниципального жилищного фонда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на 2015-2017 годы"</t>
  </si>
  <si>
    <t>Мероприятия по оплате денежного вознаграждения старостам населенных пунктов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</si>
  <si>
    <t>9908010</t>
  </si>
  <si>
    <t>9908011</t>
  </si>
  <si>
    <t>Мероприятия по обеспечению первичного пробного пуска газа во вновь построенном распределительном газопроводе в д.Куккузи в рамках непрограммных направлений деятельности органов местного самоуправления</t>
  </si>
  <si>
    <t>Мероприятия по изготовлению сметной документации в рамках непрограммных направлений деятельности органов местного самоуправления</t>
  </si>
  <si>
    <t xml:space="preserve">П О К А З А Т Е Л И </t>
  </si>
  <si>
    <t>исполнения расходной части местного бюджета 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за 1 квартал 2015 года</t>
  </si>
  <si>
    <t>Код целевой статьи</t>
  </si>
  <si>
    <t>Код вида расходов</t>
  </si>
  <si>
    <t>Код раздела</t>
  </si>
  <si>
    <t>Код подраздела</t>
  </si>
  <si>
    <t xml:space="preserve">Плановые показатели на 2015 год </t>
  </si>
  <si>
    <t>Исполнено за 1 квартал 2015 года</t>
  </si>
  <si>
    <t>Процент исполнения</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</si>
  <si>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</si>
  <si>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</si>
  <si>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2015-2017годы"</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</si>
  <si>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</si>
  <si>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</si>
  <si>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</si>
  <si>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</si>
  <si>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2015-2017годы"</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</si>
  <si>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</si>
  <si>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постановке на кадастровый учет вводимых в эксплуатацию новых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</si>
  <si>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</si>
  <si>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2015-2017 годы"</t>
  </si>
  <si>
    <t>тыс. руб.</t>
  </si>
  <si>
    <t>исполнения расходной части местного бюджета 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за 1 полугодие 2015 года</t>
  </si>
  <si>
    <t>Исполнено за 1 полугодие 2015 года</t>
  </si>
  <si>
    <t>0507014</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</si>
  <si>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</si>
  <si>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0907088</t>
  </si>
  <si>
    <t>Мероприятия по содействию развития на части территорий муниципальных образований Ленинградской области иных форм местного самоуправления в рамках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на части территорий муниципального образования Пениковское сельское поселение иных форм местного самоуправления на 2015 - 2017 годы»</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</si>
</sst>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sz val="11"/>
      <color indexed="8"/>
      <name val="Times New Roman"/>
      <family val="1"/>
    </font>
    <font>
      <sz val="10"/>
      <name val="Times New Roman"/>
      <family val="1"/>
    </font>
    <font>
      <b/>
      <sz val="12"/>
      <name val="Times New Roman"/>
      <family val="1"/>
    </font>
    <font>
      <sz val="12"/>
      <name val="Times New Roman"/>
      <family val="1"/>
    </font>
    <font>
      <sz val="12"/>
      <color indexed="8"/>
      <name val="Times New Roman"/>
      <family val="1"/>
    </font>
    <font>
      <b/>
      <i/>
      <sz val="12"/>
      <color indexed="8"/>
      <name val="Times New Roman"/>
      <family val="1"/>
    </font>
    <font>
      <b/>
      <sz val="12"/>
      <color indexed="8"/>
      <name val="Times New Roman"/>
      <family val="1"/>
    </font>
    <font>
      <b/>
      <i/>
      <sz val="12"/>
      <name val="Times New Roman"/>
      <family val="1"/>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2"/>
      <name val="Arial"/>
      <family val="2"/>
    </font>
    <font>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thin"/>
    </border>
    <border>
      <left style="thin"/>
      <right style="medium"/>
      <top>
        <color indexed="63"/>
      </top>
      <bottom style="medium"/>
    </border>
    <border>
      <left style="thin"/>
      <right>
        <color indexed="63"/>
      </right>
      <top style="thin"/>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164" fontId="0" fillId="0" borderId="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44" fontId="1" fillId="0" borderId="0" applyFill="0" applyBorder="0" applyAlignment="0" applyProtection="0"/>
    <xf numFmtId="42" fontId="1" fillId="0" borderId="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2" fillId="0" borderId="0">
      <alignment/>
      <protection/>
    </xf>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66" fillId="31" borderId="0" applyNumberFormat="0" applyBorder="0" applyAlignment="0" applyProtection="0"/>
  </cellStyleXfs>
  <cellXfs count="137">
    <xf numFmtId="0" fontId="0" fillId="0" borderId="0" xfId="0" applyAlignment="1">
      <alignment/>
    </xf>
    <xf numFmtId="0" fontId="2" fillId="0" borderId="0" xfId="53" applyFill="1" applyAlignment="1">
      <alignment shrinkToFit="1"/>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horizontal="center" shrinkToFit="1"/>
      <protection/>
    </xf>
    <xf numFmtId="0" fontId="2" fillId="0" borderId="0" xfId="53" applyFill="1" applyAlignment="1">
      <alignment horizontal="center" shrinkToFit="1"/>
      <protection/>
    </xf>
    <xf numFmtId="0" fontId="5" fillId="0" borderId="0" xfId="53" applyFont="1">
      <alignment/>
      <protection/>
    </xf>
    <xf numFmtId="0" fontId="0" fillId="0" borderId="0" xfId="0" applyFill="1" applyAlignment="1">
      <alignment horizontal="center"/>
    </xf>
    <xf numFmtId="0" fontId="6" fillId="0" borderId="0" xfId="53" applyFont="1" applyFill="1" applyAlignment="1">
      <alignment horizontal="center" shrinkToFit="1"/>
      <protection/>
    </xf>
    <xf numFmtId="0" fontId="7" fillId="0" borderId="0" xfId="53" applyFont="1">
      <alignment/>
      <protection/>
    </xf>
    <xf numFmtId="49" fontId="6" fillId="0" borderId="0" xfId="53" applyNumberFormat="1" applyFont="1" applyFill="1" applyAlignment="1">
      <alignment horizontal="center"/>
      <protection/>
    </xf>
    <xf numFmtId="0" fontId="9" fillId="0" borderId="0" xfId="53" applyFont="1">
      <alignment/>
      <protection/>
    </xf>
    <xf numFmtId="0" fontId="11" fillId="0" borderId="0" xfId="53" applyFont="1">
      <alignment/>
      <protection/>
    </xf>
    <xf numFmtId="49" fontId="4" fillId="0" borderId="0" xfId="53" applyNumberFormat="1" applyFont="1" applyFill="1" applyBorder="1" applyAlignment="1">
      <alignment horizontal="center"/>
      <protection/>
    </xf>
    <xf numFmtId="0" fontId="9" fillId="0" borderId="0" xfId="53" applyFont="1" applyBorder="1">
      <alignment/>
      <protection/>
    </xf>
    <xf numFmtId="0" fontId="14" fillId="0" borderId="0" xfId="53" applyFont="1" applyBorder="1">
      <alignment/>
      <protection/>
    </xf>
    <xf numFmtId="0" fontId="15" fillId="0" borderId="0" xfId="53" applyFont="1" applyBorder="1">
      <alignment/>
      <protection/>
    </xf>
    <xf numFmtId="0" fontId="2" fillId="0" borderId="0" xfId="53" applyFont="1" applyBorder="1">
      <alignment/>
      <protection/>
    </xf>
    <xf numFmtId="49" fontId="10" fillId="0" borderId="0" xfId="53" applyNumberFormat="1" applyFont="1" applyFill="1" applyBorder="1" applyAlignment="1">
      <alignment horizontal="center"/>
      <protection/>
    </xf>
    <xf numFmtId="0" fontId="17" fillId="0" borderId="0" xfId="53" applyFont="1" applyBorder="1">
      <alignment/>
      <protection/>
    </xf>
    <xf numFmtId="0" fontId="12" fillId="0" borderId="0" xfId="53" applyFont="1" applyFill="1" applyBorder="1" applyAlignment="1">
      <alignment horizontal="left" shrinkToFit="1"/>
      <protection/>
    </xf>
    <xf numFmtId="0" fontId="10" fillId="0" borderId="0" xfId="53" applyFont="1" applyFill="1" applyBorder="1" applyAlignment="1">
      <alignment horizontal="left" shrinkToFit="1"/>
      <protection/>
    </xf>
    <xf numFmtId="0" fontId="4" fillId="0" borderId="0" xfId="53" applyFont="1" applyFill="1" applyBorder="1" applyAlignment="1">
      <alignment horizontal="left" shrinkToFit="1"/>
      <protection/>
    </xf>
    <xf numFmtId="0" fontId="16" fillId="0" borderId="0" xfId="53" applyFont="1" applyFill="1" applyBorder="1" applyAlignment="1">
      <alignment horizontal="left" shrinkToFit="1"/>
      <protection/>
    </xf>
    <xf numFmtId="49" fontId="16" fillId="0" borderId="0" xfId="53" applyNumberFormat="1" applyFont="1" applyFill="1" applyBorder="1" applyAlignment="1">
      <alignment horizontal="center"/>
      <protection/>
    </xf>
    <xf numFmtId="0" fontId="2" fillId="0" borderId="0" xfId="53" applyFont="1" applyFill="1" applyBorder="1" applyAlignment="1">
      <alignment shrinkToFit="1"/>
      <protection/>
    </xf>
    <xf numFmtId="49" fontId="2" fillId="0" borderId="0" xfId="53" applyNumberFormat="1" applyFont="1" applyFill="1" applyBorder="1">
      <alignment/>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49" fontId="1"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9" fillId="0" borderId="11" xfId="53" applyNumberFormat="1" applyFont="1" applyFill="1" applyBorder="1" applyAlignment="1">
      <alignment horizontal="center" vertical="center"/>
      <protection/>
    </xf>
    <xf numFmtId="0" fontId="19" fillId="0" borderId="12" xfId="53" applyFont="1" applyFill="1" applyBorder="1" applyAlignment="1">
      <alignment horizontal="center" wrapText="1" shrinkToFit="1"/>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left" shrinkToFit="1"/>
      <protection/>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19" fillId="0" borderId="15" xfId="53" applyNumberFormat="1" applyFont="1" applyFill="1" applyBorder="1" applyAlignment="1">
      <alignment horizontal="center" wrapText="1"/>
      <protection/>
    </xf>
    <xf numFmtId="49" fontId="19" fillId="0" borderId="16" xfId="53" applyNumberFormat="1" applyFont="1" applyFill="1" applyBorder="1" applyAlignment="1">
      <alignment horizontal="center" wrapText="1"/>
      <protection/>
    </xf>
    <xf numFmtId="0" fontId="11" fillId="10" borderId="0" xfId="53" applyFont="1" applyFill="1">
      <alignment/>
      <protection/>
    </xf>
    <xf numFmtId="2" fontId="20" fillId="0" borderId="17" xfId="53" applyNumberFormat="1" applyFont="1" applyFill="1" applyBorder="1" applyAlignment="1">
      <alignment horizontal="left" wrapText="1" shrinkToFit="1"/>
      <protection/>
    </xf>
    <xf numFmtId="49" fontId="1" fillId="0" borderId="0" xfId="0" applyNumberFormat="1" applyFont="1" applyFill="1" applyBorder="1" applyAlignment="1">
      <alignment horizontal="center" vertical="center" wrapText="1"/>
    </xf>
    <xf numFmtId="165" fontId="13" fillId="0" borderId="0" xfId="53" applyNumberFormat="1" applyFont="1" applyFill="1" applyBorder="1" applyAlignment="1">
      <alignment horizontal="center" vertical="center"/>
      <protection/>
    </xf>
    <xf numFmtId="0" fontId="13" fillId="0" borderId="0" xfId="53" applyFont="1" applyFill="1" applyBorder="1" applyAlignment="1">
      <alignment horizontal="left" wrapText="1" shrinkToFit="1"/>
      <protection/>
    </xf>
    <xf numFmtId="49" fontId="13" fillId="0" borderId="0" xfId="53" applyNumberFormat="1" applyFont="1" applyFill="1" applyBorder="1" applyAlignment="1">
      <alignment horizontal="center" vertical="center"/>
      <protection/>
    </xf>
    <xf numFmtId="0" fontId="1"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19" fillId="0" borderId="18" xfId="53" applyNumberFormat="1" applyFont="1" applyFill="1" applyBorder="1" applyAlignment="1">
      <alignment horizontal="center" wrapText="1"/>
      <protection/>
    </xf>
    <xf numFmtId="49" fontId="21" fillId="0" borderId="0" xfId="0" applyNumberFormat="1" applyFont="1" applyFill="1" applyBorder="1" applyAlignment="1">
      <alignment horizontal="center"/>
    </xf>
    <xf numFmtId="0" fontId="21" fillId="0" borderId="0" xfId="0" applyFont="1" applyAlignment="1">
      <alignment/>
    </xf>
    <xf numFmtId="0" fontId="21" fillId="0" borderId="0" xfId="0" applyFont="1" applyFill="1" applyAlignment="1">
      <alignment horizontal="center"/>
    </xf>
    <xf numFmtId="2" fontId="24" fillId="0" borderId="10" xfId="53" applyNumberFormat="1" applyFont="1" applyFill="1" applyBorder="1" applyAlignment="1">
      <alignment horizontal="left" wrapText="1" shrinkToFit="1"/>
      <protection/>
    </xf>
    <xf numFmtId="49" fontId="24" fillId="0" borderId="10" xfId="53" applyNumberFormat="1" applyFont="1" applyFill="1" applyBorder="1" applyAlignment="1">
      <alignment horizontal="center" vertical="center"/>
      <protection/>
    </xf>
    <xf numFmtId="49" fontId="25" fillId="0" borderId="19" xfId="53" applyNumberFormat="1" applyFont="1" applyFill="1" applyBorder="1" applyAlignment="1">
      <alignment horizontal="center" vertical="center"/>
      <protection/>
    </xf>
    <xf numFmtId="0" fontId="24" fillId="0" borderId="20" xfId="53" applyFont="1" applyFill="1" applyBorder="1" applyAlignment="1">
      <alignment horizontal="left" wrapText="1" shrinkToFit="1"/>
      <protection/>
    </xf>
    <xf numFmtId="49" fontId="24" fillId="0" borderId="19" xfId="53" applyNumberFormat="1" applyFont="1" applyFill="1" applyBorder="1" applyAlignment="1">
      <alignment horizontal="center" vertical="center"/>
      <protection/>
    </xf>
    <xf numFmtId="49" fontId="23" fillId="0" borderId="19" xfId="0" applyNumberFormat="1" applyFont="1" applyFill="1" applyBorder="1" applyAlignment="1">
      <alignment horizontal="center" vertical="center" wrapText="1"/>
    </xf>
    <xf numFmtId="49" fontId="26" fillId="0" borderId="10" xfId="53" applyNumberFormat="1" applyFont="1" applyFill="1" applyBorder="1" applyAlignment="1">
      <alignment horizontal="center" vertical="center"/>
      <protection/>
    </xf>
    <xf numFmtId="49" fontId="26" fillId="0" borderId="19" xfId="53" applyNumberFormat="1" applyFont="1" applyFill="1" applyBorder="1" applyAlignment="1">
      <alignment horizontal="center" vertical="center"/>
      <protection/>
    </xf>
    <xf numFmtId="0" fontId="24" fillId="0" borderId="21" xfId="0" applyFont="1" applyFill="1" applyBorder="1" applyAlignment="1">
      <alignment wrapText="1"/>
    </xf>
    <xf numFmtId="0" fontId="24" fillId="0" borderId="17" xfId="53" applyFont="1" applyFill="1" applyBorder="1" applyAlignment="1">
      <alignment horizontal="left" wrapText="1" shrinkToFit="1"/>
      <protection/>
    </xf>
    <xf numFmtId="2" fontId="23" fillId="0" borderId="10" xfId="0" applyNumberFormat="1" applyFont="1" applyFill="1" applyBorder="1" applyAlignment="1">
      <alignment horizontal="left" wrapText="1"/>
    </xf>
    <xf numFmtId="49" fontId="27" fillId="0" borderId="19" xfId="0" applyNumberFormat="1" applyFont="1" applyFill="1" applyBorder="1" applyAlignment="1">
      <alignment horizontal="center" vertical="center" wrapText="1"/>
    </xf>
    <xf numFmtId="0" fontId="22" fillId="0" borderId="19" xfId="53" applyFont="1" applyBorder="1" applyAlignment="1">
      <alignment horizontal="center" vertical="center"/>
      <protection/>
    </xf>
    <xf numFmtId="0" fontId="24" fillId="0" borderId="20" xfId="53" applyFont="1" applyFill="1" applyBorder="1" applyAlignment="1">
      <alignment horizontal="left" shrinkToFit="1"/>
      <protection/>
    </xf>
    <xf numFmtId="0" fontId="23" fillId="0" borderId="10" xfId="0" applyFont="1" applyBorder="1" applyAlignment="1">
      <alignment wrapText="1"/>
    </xf>
    <xf numFmtId="0" fontId="24" fillId="0" borderId="20" xfId="0" applyFont="1" applyFill="1" applyBorder="1" applyAlignment="1">
      <alignment horizontal="left" wrapText="1"/>
    </xf>
    <xf numFmtId="2" fontId="23" fillId="0" borderId="10" xfId="0" applyNumberFormat="1" applyFont="1" applyFill="1" applyBorder="1" applyAlignment="1">
      <alignment wrapText="1"/>
    </xf>
    <xf numFmtId="0" fontId="23" fillId="0" borderId="20" xfId="0" applyFont="1" applyFill="1" applyBorder="1" applyAlignment="1">
      <alignment horizontal="left" wrapText="1" shrinkToFit="1"/>
    </xf>
    <xf numFmtId="2" fontId="24" fillId="0" borderId="17" xfId="53" applyNumberFormat="1" applyFont="1" applyFill="1" applyBorder="1" applyAlignment="1">
      <alignment horizontal="left" wrapText="1" shrinkToFit="1"/>
      <protection/>
    </xf>
    <xf numFmtId="0" fontId="23" fillId="0" borderId="20" xfId="0" applyFont="1" applyFill="1" applyBorder="1" applyAlignment="1">
      <alignment horizontal="left" wrapText="1"/>
    </xf>
    <xf numFmtId="49" fontId="24" fillId="0" borderId="10" xfId="0" applyNumberFormat="1" applyFont="1" applyFill="1" applyBorder="1" applyAlignment="1">
      <alignment horizontal="center" vertical="center" wrapText="1"/>
    </xf>
    <xf numFmtId="49" fontId="24" fillId="0" borderId="22" xfId="53" applyNumberFormat="1" applyFont="1" applyFill="1" applyBorder="1" applyAlignment="1">
      <alignment horizontal="center" vertical="center"/>
      <protection/>
    </xf>
    <xf numFmtId="165" fontId="24" fillId="0" borderId="10" xfId="53" applyNumberFormat="1" applyFont="1" applyFill="1" applyBorder="1" applyAlignment="1">
      <alignment horizontal="center" vertical="center"/>
      <protection/>
    </xf>
    <xf numFmtId="0" fontId="24" fillId="0" borderId="10" xfId="53" applyFont="1" applyFill="1" applyBorder="1" applyAlignment="1">
      <alignment horizontal="left" wrapText="1" shrinkToFit="1"/>
      <protection/>
    </xf>
    <xf numFmtId="49" fontId="26" fillId="32" borderId="10" xfId="53" applyNumberFormat="1" applyFont="1" applyFill="1" applyBorder="1" applyAlignment="1">
      <alignment horizontal="center" vertical="center"/>
      <protection/>
    </xf>
    <xf numFmtId="49" fontId="26" fillId="32" borderId="19" xfId="53" applyNumberFormat="1" applyFont="1" applyFill="1" applyBorder="1" applyAlignment="1">
      <alignment horizontal="center" vertical="center"/>
      <protection/>
    </xf>
    <xf numFmtId="0" fontId="26" fillId="32" borderId="20" xfId="53" applyFont="1" applyFill="1" applyBorder="1" applyAlignment="1">
      <alignment horizontal="left" wrapText="1" shrinkToFit="1"/>
      <protection/>
    </xf>
    <xf numFmtId="0" fontId="13" fillId="0" borderId="10" xfId="53" applyFont="1" applyFill="1" applyBorder="1" applyAlignment="1">
      <alignment horizontal="left" wrapText="1" shrinkToFit="1"/>
      <protection/>
    </xf>
    <xf numFmtId="165" fontId="13" fillId="0" borderId="10" xfId="53" applyNumberFormat="1" applyFont="1" applyFill="1" applyBorder="1" applyAlignment="1">
      <alignment horizontal="center" vertical="center"/>
      <protection/>
    </xf>
    <xf numFmtId="0" fontId="5" fillId="0" borderId="16" xfId="53" applyFont="1" applyBorder="1">
      <alignment/>
      <protection/>
    </xf>
    <xf numFmtId="0" fontId="28" fillId="0" borderId="23" xfId="53" applyFont="1" applyFill="1" applyBorder="1" applyAlignment="1">
      <alignment horizontal="center" wrapText="1" shrinkToFit="1"/>
      <protection/>
    </xf>
    <xf numFmtId="49" fontId="28" fillId="0" borderId="15" xfId="53" applyNumberFormat="1" applyFont="1" applyFill="1" applyBorder="1" applyAlignment="1">
      <alignment horizontal="center" vertical="center" wrapText="1"/>
      <protection/>
    </xf>
    <xf numFmtId="0" fontId="21" fillId="0" borderId="15" xfId="0" applyFont="1" applyBorder="1" applyAlignment="1">
      <alignment horizontal="center" wrapText="1"/>
    </xf>
    <xf numFmtId="0" fontId="21" fillId="0" borderId="23" xfId="0" applyFont="1" applyBorder="1" applyAlignment="1">
      <alignment horizontal="center" vertical="center" wrapText="1"/>
    </xf>
    <xf numFmtId="49" fontId="28" fillId="0" borderId="23" xfId="53" applyNumberFormat="1" applyFont="1" applyFill="1" applyBorder="1" applyAlignment="1">
      <alignment horizontal="center" vertical="center" wrapText="1"/>
      <protection/>
    </xf>
    <xf numFmtId="0" fontId="21" fillId="0" borderId="24" xfId="53" applyFont="1" applyBorder="1" applyAlignment="1">
      <alignment horizontal="center" vertical="center" wrapText="1"/>
      <protection/>
    </xf>
    <xf numFmtId="49" fontId="19" fillId="0" borderId="25" xfId="53" applyNumberFormat="1" applyFont="1" applyFill="1" applyBorder="1" applyAlignment="1">
      <alignment horizontal="center" wrapText="1"/>
      <protection/>
    </xf>
    <xf numFmtId="49" fontId="13"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165" fontId="26" fillId="0" borderId="22" xfId="53" applyNumberFormat="1" applyFont="1" applyFill="1" applyBorder="1" applyAlignment="1">
      <alignment horizontal="center" vertical="center"/>
      <protection/>
    </xf>
    <xf numFmtId="165" fontId="24" fillId="0" borderId="22" xfId="53" applyNumberFormat="1" applyFont="1" applyFill="1" applyBorder="1" applyAlignment="1">
      <alignment horizontal="center" vertical="center"/>
      <protection/>
    </xf>
    <xf numFmtId="0" fontId="23" fillId="0" borderId="17" xfId="53" applyFont="1" applyBorder="1" applyAlignment="1">
      <alignment horizontal="center"/>
      <protection/>
    </xf>
    <xf numFmtId="0" fontId="29" fillId="0" borderId="17" xfId="53" applyFont="1" applyBorder="1" applyAlignment="1">
      <alignment horizontal="center"/>
      <protection/>
    </xf>
    <xf numFmtId="165" fontId="23" fillId="0" borderId="17" xfId="53" applyNumberFormat="1" applyFont="1" applyBorder="1" applyAlignment="1">
      <alignment horizontal="center"/>
      <protection/>
    </xf>
    <xf numFmtId="2" fontId="23" fillId="0" borderId="17" xfId="53" applyNumberFormat="1" applyFont="1" applyBorder="1" applyAlignment="1">
      <alignment horizontal="center"/>
      <protection/>
    </xf>
    <xf numFmtId="165" fontId="26" fillId="32" borderId="22" xfId="53" applyNumberFormat="1" applyFont="1" applyFill="1" applyBorder="1" applyAlignment="1">
      <alignment horizontal="center" vertical="center"/>
      <protection/>
    </xf>
    <xf numFmtId="165" fontId="13" fillId="0" borderId="22" xfId="53" applyNumberFormat="1" applyFont="1" applyFill="1" applyBorder="1" applyAlignment="1">
      <alignment horizontal="center" vertical="center"/>
      <protection/>
    </xf>
    <xf numFmtId="165" fontId="26" fillId="0" borderId="10" xfId="53" applyNumberFormat="1" applyFont="1" applyFill="1" applyBorder="1" applyAlignment="1">
      <alignment horizontal="center" vertical="center"/>
      <protection/>
    </xf>
    <xf numFmtId="165" fontId="26" fillId="32" borderId="10" xfId="53" applyNumberFormat="1" applyFont="1" applyFill="1" applyBorder="1" applyAlignment="1">
      <alignment horizontal="center" vertical="center"/>
      <protection/>
    </xf>
    <xf numFmtId="0" fontId="23" fillId="0" borderId="24" xfId="53" applyFont="1" applyBorder="1" applyAlignment="1">
      <alignment horizontal="center"/>
      <protection/>
    </xf>
    <xf numFmtId="0" fontId="2" fillId="0" borderId="16" xfId="53" applyFont="1" applyBorder="1">
      <alignment/>
      <protection/>
    </xf>
    <xf numFmtId="165" fontId="24" fillId="0" borderId="22" xfId="53" applyNumberFormat="1" applyFont="1" applyFill="1" applyBorder="1" applyAlignment="1">
      <alignment horizontal="center"/>
      <protection/>
    </xf>
    <xf numFmtId="165" fontId="24" fillId="0" borderId="10" xfId="53" applyNumberFormat="1" applyFont="1" applyFill="1" applyBorder="1" applyAlignment="1">
      <alignment horizontal="center"/>
      <protection/>
    </xf>
    <xf numFmtId="165" fontId="23" fillId="0" borderId="17" xfId="53" applyNumberFormat="1" applyFont="1" applyBorder="1" applyAlignment="1">
      <alignment horizontal="center" vertical="center"/>
      <protection/>
    </xf>
    <xf numFmtId="165" fontId="23" fillId="0" borderId="11" xfId="53" applyNumberFormat="1" applyFont="1" applyBorder="1" applyAlignment="1">
      <alignment horizontal="center"/>
      <protection/>
    </xf>
    <xf numFmtId="165" fontId="23" fillId="0" borderId="11" xfId="53" applyNumberFormat="1" applyFont="1" applyBorder="1" applyAlignment="1">
      <alignment horizontal="center" vertical="center"/>
      <protection/>
    </xf>
    <xf numFmtId="165" fontId="22" fillId="0" borderId="11" xfId="53" applyNumberFormat="1" applyFont="1" applyBorder="1" applyAlignment="1">
      <alignment horizontal="center"/>
      <protection/>
    </xf>
    <xf numFmtId="165" fontId="22" fillId="0" borderId="11" xfId="53" applyNumberFormat="1" applyFont="1" applyBorder="1" applyAlignment="1">
      <alignment horizontal="center" vertical="center"/>
      <protection/>
    </xf>
    <xf numFmtId="165" fontId="19" fillId="0" borderId="11" xfId="53" applyNumberFormat="1" applyFont="1" applyFill="1" applyBorder="1" applyAlignment="1">
      <alignment horizontal="center"/>
      <protection/>
    </xf>
    <xf numFmtId="165" fontId="19" fillId="0" borderId="26" xfId="53" applyNumberFormat="1" applyFont="1" applyFill="1" applyBorder="1" applyAlignment="1">
      <alignment horizontal="center"/>
      <protection/>
    </xf>
    <xf numFmtId="165" fontId="23" fillId="0" borderId="22" xfId="53" applyNumberFormat="1" applyFont="1" applyBorder="1" applyAlignment="1">
      <alignment horizontal="center"/>
      <protection/>
    </xf>
    <xf numFmtId="2" fontId="20" fillId="0" borderId="10" xfId="53" applyNumberFormat="1" applyFont="1" applyFill="1" applyBorder="1" applyAlignment="1">
      <alignment horizontal="left" wrapText="1" shrinkToFit="1"/>
      <protection/>
    </xf>
    <xf numFmtId="165" fontId="23" fillId="0" borderId="22" xfId="53" applyNumberFormat="1" applyFont="1" applyBorder="1" applyAlignment="1">
      <alignment horizontal="center" vertical="center"/>
      <protection/>
    </xf>
    <xf numFmtId="49" fontId="21" fillId="0" borderId="0" xfId="0" applyNumberFormat="1" applyFont="1" applyFill="1" applyBorder="1" applyAlignment="1">
      <alignment horizontal="center"/>
    </xf>
    <xf numFmtId="0" fontId="21" fillId="0" borderId="0" xfId="0" applyFont="1" applyAlignment="1">
      <alignment horizontal="center"/>
    </xf>
    <xf numFmtId="0" fontId="21" fillId="0" borderId="0" xfId="0" applyFont="1" applyAlignment="1">
      <alignment/>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xf>
    <xf numFmtId="0" fontId="23" fillId="0" borderId="0" xfId="0" applyFont="1" applyAlignment="1">
      <alignment horizontal="center" wrapText="1"/>
    </xf>
    <xf numFmtId="0" fontId="22" fillId="0" borderId="0" xfId="53" applyFont="1" applyFill="1" applyAlignment="1">
      <alignment horizontal="center" shrinkToFit="1"/>
      <protection/>
    </xf>
    <xf numFmtId="0" fontId="22" fillId="0" borderId="0" xfId="0" applyFont="1" applyAlignment="1">
      <alignment horizontal="center"/>
    </xf>
    <xf numFmtId="49" fontId="24" fillId="0" borderId="10" xfId="53" applyNumberFormat="1" applyFont="1" applyFill="1" applyBorder="1" applyAlignment="1">
      <alignment horizontal="center"/>
      <protection/>
    </xf>
    <xf numFmtId="49" fontId="23" fillId="0" borderId="19" xfId="0" applyNumberFormat="1" applyFont="1" applyFill="1" applyBorder="1" applyAlignment="1">
      <alignment horizontal="center" wrapText="1"/>
    </xf>
    <xf numFmtId="0" fontId="47" fillId="0" borderId="10" xfId="0" applyFont="1" applyBorder="1" applyAlignment="1">
      <alignment wrapText="1"/>
    </xf>
    <xf numFmtId="0" fontId="29" fillId="0" borderId="17" xfId="53" applyFont="1" applyBorder="1" applyAlignment="1">
      <alignment horizontal="center" vertical="center"/>
      <protection/>
    </xf>
    <xf numFmtId="49" fontId="48" fillId="0" borderId="10" xfId="0" applyNumberFormat="1" applyFont="1" applyFill="1" applyBorder="1" applyAlignment="1">
      <alignment horizontal="center" wrapText="1"/>
    </xf>
    <xf numFmtId="49" fontId="48" fillId="0" borderId="19" xfId="0" applyNumberFormat="1" applyFont="1" applyFill="1" applyBorder="1" applyAlignment="1">
      <alignment horizontal="center" wrapText="1"/>
    </xf>
    <xf numFmtId="165" fontId="49" fillId="0" borderId="10" xfId="53" applyNumberFormat="1" applyFont="1" applyFill="1" applyBorder="1" applyAlignment="1">
      <alignment horizontal="center"/>
      <protection/>
    </xf>
    <xf numFmtId="49" fontId="48" fillId="0" borderId="10" xfId="0" applyNumberFormat="1" applyFont="1" applyFill="1" applyBorder="1" applyAlignment="1">
      <alignment horizontal="center" vertical="center" wrapText="1"/>
    </xf>
    <xf numFmtId="49" fontId="48" fillId="0" borderId="19" xfId="0" applyNumberFormat="1" applyFont="1" applyFill="1" applyBorder="1" applyAlignment="1">
      <alignment horizontal="center" vertical="center" wrapText="1"/>
    </xf>
    <xf numFmtId="165" fontId="49" fillId="0" borderId="10" xfId="53" applyNumberFormat="1" applyFont="1" applyFill="1" applyBorder="1" applyAlignment="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C408"/>
  <sheetViews>
    <sheetView view="pageBreakPreview" zoomScale="89" zoomScaleSheetLayoutView="89" zoomScalePageLayoutView="0" workbookViewId="0" topLeftCell="A4">
      <selection activeCell="H217" sqref="H217"/>
    </sheetView>
  </sheetViews>
  <sheetFormatPr defaultColWidth="8.7109375" defaultRowHeight="12.75"/>
  <cols>
    <col min="1" max="1" width="54.8515625" style="1" customWidth="1"/>
    <col min="2" max="2" width="10.140625" style="2" customWidth="1"/>
    <col min="3" max="3" width="5.7109375" style="2" customWidth="1"/>
    <col min="4" max="5" width="8.140625" style="2" customWidth="1"/>
    <col min="6" max="6" width="11.00390625" style="2" customWidth="1"/>
    <col min="7" max="7" width="10.421875" style="3" customWidth="1"/>
    <col min="8" max="8" width="10.140625" style="3" customWidth="1"/>
    <col min="9" max="16384" width="8.7109375" style="3" customWidth="1"/>
  </cols>
  <sheetData>
    <row r="1" spans="1:6" ht="17.25" customHeight="1">
      <c r="A1" s="4" t="s">
        <v>137</v>
      </c>
      <c r="B1" s="37"/>
      <c r="C1" s="51"/>
      <c r="D1" s="117"/>
      <c r="E1" s="118"/>
      <c r="F1" s="118"/>
    </row>
    <row r="2" spans="1:6" ht="11.25" customHeight="1">
      <c r="A2" s="4"/>
      <c r="B2" s="37"/>
      <c r="C2" s="51"/>
      <c r="D2" s="117"/>
      <c r="E2" s="118"/>
      <c r="F2" s="118"/>
    </row>
    <row r="3" spans="1:6" ht="13.5" customHeight="1">
      <c r="A3" s="4"/>
      <c r="B3"/>
      <c r="C3" s="117"/>
      <c r="D3" s="119"/>
      <c r="E3" s="119"/>
      <c r="F3" s="119"/>
    </row>
    <row r="4" spans="1:6" ht="14.25" customHeight="1">
      <c r="A4" s="5"/>
      <c r="B4"/>
      <c r="C4" s="52"/>
      <c r="D4" s="117"/>
      <c r="E4" s="118"/>
      <c r="F4" s="118"/>
    </row>
    <row r="5" spans="1:6" s="6" customFormat="1" ht="15" customHeight="1">
      <c r="A5" s="8"/>
      <c r="B5" s="7"/>
      <c r="C5" s="53"/>
      <c r="D5" s="117"/>
      <c r="E5" s="118"/>
      <c r="F5" s="118"/>
    </row>
    <row r="6" spans="1:8" s="9" customFormat="1" ht="15" customHeight="1">
      <c r="A6" s="125" t="s">
        <v>196</v>
      </c>
      <c r="B6" s="126"/>
      <c r="C6" s="126"/>
      <c r="D6" s="122"/>
      <c r="E6" s="122"/>
      <c r="F6" s="123"/>
      <c r="G6" s="123"/>
      <c r="H6" s="123"/>
    </row>
    <row r="7" spans="1:8" s="6" customFormat="1" ht="45.75" customHeight="1">
      <c r="A7" s="120" t="s">
        <v>197</v>
      </c>
      <c r="B7" s="121"/>
      <c r="C7" s="121"/>
      <c r="D7" s="122"/>
      <c r="E7" s="122"/>
      <c r="F7" s="123"/>
      <c r="G7" s="123"/>
      <c r="H7" s="123"/>
    </row>
    <row r="8" spans="1:8" s="6" customFormat="1" ht="36.75" customHeight="1">
      <c r="A8" s="124"/>
      <c r="B8" s="124"/>
      <c r="C8" s="124"/>
      <c r="D8" s="122"/>
      <c r="E8" s="122"/>
      <c r="F8" s="123"/>
      <c r="G8" s="123"/>
      <c r="H8" s="123"/>
    </row>
    <row r="9" spans="2:8" s="6" customFormat="1" ht="16.5" customHeight="1" thickBot="1">
      <c r="B9" s="36"/>
      <c r="C9" s="10"/>
      <c r="D9" s="10"/>
      <c r="E9" s="10"/>
      <c r="F9" s="10"/>
      <c r="G9" s="104" t="s">
        <v>217</v>
      </c>
      <c r="H9" s="83"/>
    </row>
    <row r="10" spans="1:10" ht="60.75" customHeight="1" thickBot="1">
      <c r="A10" s="84" t="s">
        <v>127</v>
      </c>
      <c r="B10" s="85" t="s">
        <v>198</v>
      </c>
      <c r="C10" s="86" t="s">
        <v>199</v>
      </c>
      <c r="D10" s="87" t="s">
        <v>200</v>
      </c>
      <c r="E10" s="87" t="s">
        <v>201</v>
      </c>
      <c r="F10" s="88" t="s">
        <v>202</v>
      </c>
      <c r="G10" s="89" t="s">
        <v>203</v>
      </c>
      <c r="H10" s="89" t="s">
        <v>204</v>
      </c>
      <c r="I10" s="29"/>
      <c r="J10" s="29"/>
    </row>
    <row r="11" spans="1:10" ht="15" customHeight="1" thickBot="1">
      <c r="A11" s="33">
        <v>1</v>
      </c>
      <c r="B11" s="38" t="s">
        <v>138</v>
      </c>
      <c r="C11" s="38" t="s">
        <v>139</v>
      </c>
      <c r="D11" s="39" t="s">
        <v>115</v>
      </c>
      <c r="E11" s="50" t="s">
        <v>116</v>
      </c>
      <c r="F11" s="90" t="s">
        <v>65</v>
      </c>
      <c r="G11" s="103">
        <v>7</v>
      </c>
      <c r="H11" s="103">
        <v>8</v>
      </c>
      <c r="I11" s="29"/>
      <c r="J11" s="29"/>
    </row>
    <row r="12" spans="1:10" s="11" customFormat="1" ht="21.75" customHeight="1">
      <c r="A12" s="35" t="s">
        <v>140</v>
      </c>
      <c r="B12" s="32"/>
      <c r="C12" s="34"/>
      <c r="D12" s="34"/>
      <c r="E12" s="34"/>
      <c r="F12" s="112">
        <f>F13+F29+F39+F52+F96+F106+F119+F126+F139+F150</f>
        <v>29402.899999999994</v>
      </c>
      <c r="G12" s="113">
        <f>G13+G29+G39+G52+G96+G106+G119+G126+G139+G150</f>
        <v>3242.8</v>
      </c>
      <c r="H12" s="110">
        <f>G12/F12*100</f>
        <v>11.028844093609818</v>
      </c>
      <c r="I12" s="14"/>
      <c r="J12" s="14"/>
    </row>
    <row r="13" spans="1:8" s="19" customFormat="1" ht="96" customHeight="1">
      <c r="A13" s="57" t="s">
        <v>97</v>
      </c>
      <c r="B13" s="60" t="s">
        <v>141</v>
      </c>
      <c r="C13" s="61"/>
      <c r="D13" s="61"/>
      <c r="E13" s="61"/>
      <c r="F13" s="101">
        <f>F14+F21</f>
        <v>2014.4</v>
      </c>
      <c r="G13" s="93">
        <f>G14+G21</f>
        <v>228.29999999999998</v>
      </c>
      <c r="H13" s="111">
        <f aca="true" t="shared" si="0" ref="H13:H76">G13/F13*100</f>
        <v>11.333399523431293</v>
      </c>
    </row>
    <row r="14" spans="1:8" s="19" customFormat="1" ht="143.25" customHeight="1">
      <c r="A14" s="57" t="s">
        <v>98</v>
      </c>
      <c r="B14" s="55" t="s">
        <v>142</v>
      </c>
      <c r="C14" s="56"/>
      <c r="D14" s="56"/>
      <c r="E14" s="56"/>
      <c r="F14" s="76">
        <f>F15+F18</f>
        <v>1320.3</v>
      </c>
      <c r="G14" s="94">
        <f>G15+G18</f>
        <v>154.6</v>
      </c>
      <c r="H14" s="109">
        <f t="shared" si="0"/>
        <v>11.709459971218662</v>
      </c>
    </row>
    <row r="15" spans="1:8" s="19" customFormat="1" ht="177" customHeight="1">
      <c r="A15" s="54" t="s">
        <v>165</v>
      </c>
      <c r="B15" s="55" t="s">
        <v>143</v>
      </c>
      <c r="C15" s="56"/>
      <c r="D15" s="56"/>
      <c r="E15" s="56"/>
      <c r="F15" s="76">
        <f>F16</f>
        <v>1000</v>
      </c>
      <c r="G15" s="94">
        <f>G16</f>
        <v>101.2</v>
      </c>
      <c r="H15" s="109">
        <f t="shared" si="0"/>
        <v>10.12</v>
      </c>
    </row>
    <row r="16" spans="1:8" s="19" customFormat="1" ht="30.75" customHeight="1">
      <c r="A16" s="57" t="s">
        <v>182</v>
      </c>
      <c r="B16" s="55" t="s">
        <v>143</v>
      </c>
      <c r="C16" s="58" t="s">
        <v>99</v>
      </c>
      <c r="D16" s="58"/>
      <c r="E16" s="58"/>
      <c r="F16" s="76">
        <f>F17</f>
        <v>1000</v>
      </c>
      <c r="G16" s="94">
        <f>G17</f>
        <v>101.2</v>
      </c>
      <c r="H16" s="109">
        <f t="shared" si="0"/>
        <v>10.12</v>
      </c>
    </row>
    <row r="17" spans="1:8" s="19" customFormat="1" ht="20.25" customHeight="1">
      <c r="A17" s="54" t="s">
        <v>101</v>
      </c>
      <c r="B17" s="55" t="s">
        <v>143</v>
      </c>
      <c r="C17" s="58" t="s">
        <v>99</v>
      </c>
      <c r="D17" s="58" t="s">
        <v>95</v>
      </c>
      <c r="E17" s="58" t="s">
        <v>93</v>
      </c>
      <c r="F17" s="76">
        <v>1000</v>
      </c>
      <c r="G17" s="95">
        <v>101.2</v>
      </c>
      <c r="H17" s="108">
        <f t="shared" si="0"/>
        <v>10.12</v>
      </c>
    </row>
    <row r="18" spans="1:8" s="19" customFormat="1" ht="162.75" customHeight="1">
      <c r="A18" s="54" t="s">
        <v>166</v>
      </c>
      <c r="B18" s="55" t="s">
        <v>144</v>
      </c>
      <c r="C18" s="56"/>
      <c r="D18" s="56"/>
      <c r="E18" s="56"/>
      <c r="F18" s="76">
        <f>F19</f>
        <v>320.3</v>
      </c>
      <c r="G18" s="94">
        <f>G19</f>
        <v>53.4</v>
      </c>
      <c r="H18" s="109">
        <f t="shared" si="0"/>
        <v>16.671870121760847</v>
      </c>
    </row>
    <row r="19" spans="1:8" s="19" customFormat="1" ht="30" customHeight="1">
      <c r="A19" s="57" t="s">
        <v>182</v>
      </c>
      <c r="B19" s="55" t="s">
        <v>100</v>
      </c>
      <c r="C19" s="58" t="s">
        <v>99</v>
      </c>
      <c r="D19" s="56"/>
      <c r="E19" s="56"/>
      <c r="F19" s="76">
        <f>F20</f>
        <v>320.3</v>
      </c>
      <c r="G19" s="94">
        <f>G20</f>
        <v>53.4</v>
      </c>
      <c r="H19" s="109">
        <f t="shared" si="0"/>
        <v>16.671870121760847</v>
      </c>
    </row>
    <row r="20" spans="1:8" s="19" customFormat="1" ht="25.5" customHeight="1">
      <c r="A20" s="54" t="s">
        <v>101</v>
      </c>
      <c r="B20" s="55" t="s">
        <v>144</v>
      </c>
      <c r="C20" s="58" t="s">
        <v>99</v>
      </c>
      <c r="D20" s="58" t="s">
        <v>95</v>
      </c>
      <c r="E20" s="58" t="s">
        <v>93</v>
      </c>
      <c r="F20" s="76">
        <v>320.3</v>
      </c>
      <c r="G20" s="96">
        <v>53.4</v>
      </c>
      <c r="H20" s="108">
        <f t="shared" si="0"/>
        <v>16.671870121760847</v>
      </c>
    </row>
    <row r="21" spans="1:8" s="19" customFormat="1" ht="144.75" customHeight="1">
      <c r="A21" s="54" t="s">
        <v>167</v>
      </c>
      <c r="B21" s="55" t="s">
        <v>145</v>
      </c>
      <c r="C21" s="58"/>
      <c r="D21" s="58"/>
      <c r="E21" s="58"/>
      <c r="F21" s="76">
        <f>F22</f>
        <v>694.1</v>
      </c>
      <c r="G21" s="94">
        <f>G22</f>
        <v>73.69999999999999</v>
      </c>
      <c r="H21" s="109">
        <f t="shared" si="0"/>
        <v>10.618066561014261</v>
      </c>
    </row>
    <row r="22" spans="1:8" s="16" customFormat="1" ht="141.75" customHeight="1">
      <c r="A22" s="54" t="s">
        <v>1</v>
      </c>
      <c r="B22" s="55" t="s">
        <v>146</v>
      </c>
      <c r="C22" s="58"/>
      <c r="D22" s="58"/>
      <c r="E22" s="58"/>
      <c r="F22" s="76">
        <f>F23+F25+F27</f>
        <v>694.1</v>
      </c>
      <c r="G22" s="94">
        <f>G23+G25+G27</f>
        <v>73.69999999999999</v>
      </c>
      <c r="H22" s="109">
        <f t="shared" si="0"/>
        <v>10.618066561014261</v>
      </c>
    </row>
    <row r="23" spans="1:8" s="16" customFormat="1" ht="15.75">
      <c r="A23" s="57" t="s">
        <v>39</v>
      </c>
      <c r="B23" s="55" t="s">
        <v>146</v>
      </c>
      <c r="C23" s="59" t="s">
        <v>40</v>
      </c>
      <c r="D23" s="58"/>
      <c r="E23" s="58"/>
      <c r="F23" s="76">
        <f>F24</f>
        <v>517</v>
      </c>
      <c r="G23" s="94">
        <f>G24</f>
        <v>70</v>
      </c>
      <c r="H23" s="108">
        <f t="shared" si="0"/>
        <v>13.539651837524177</v>
      </c>
    </row>
    <row r="24" spans="1:8" s="16" customFormat="1" ht="15.75">
      <c r="A24" s="57" t="s">
        <v>124</v>
      </c>
      <c r="B24" s="55" t="s">
        <v>146</v>
      </c>
      <c r="C24" s="59" t="s">
        <v>40</v>
      </c>
      <c r="D24" s="58" t="s">
        <v>95</v>
      </c>
      <c r="E24" s="58" t="s">
        <v>128</v>
      </c>
      <c r="F24" s="76">
        <f>431.8+85.2</f>
        <v>517</v>
      </c>
      <c r="G24" s="97">
        <v>70</v>
      </c>
      <c r="H24" s="108">
        <f t="shared" si="0"/>
        <v>13.539651837524177</v>
      </c>
    </row>
    <row r="25" spans="1:8" s="19" customFormat="1" ht="27" customHeight="1">
      <c r="A25" s="57" t="s">
        <v>177</v>
      </c>
      <c r="B25" s="55" t="s">
        <v>146</v>
      </c>
      <c r="C25" s="59" t="s">
        <v>99</v>
      </c>
      <c r="D25" s="58"/>
      <c r="E25" s="58"/>
      <c r="F25" s="76">
        <f>F26</f>
        <v>175.10000000000002</v>
      </c>
      <c r="G25" s="94">
        <f>G26</f>
        <v>3.6</v>
      </c>
      <c r="H25" s="109">
        <f t="shared" si="0"/>
        <v>2.055968018275271</v>
      </c>
    </row>
    <row r="26" spans="1:8" s="19" customFormat="1" ht="18" customHeight="1">
      <c r="A26" s="57" t="s">
        <v>124</v>
      </c>
      <c r="B26" s="55" t="s">
        <v>146</v>
      </c>
      <c r="C26" s="59" t="s">
        <v>99</v>
      </c>
      <c r="D26" s="58" t="s">
        <v>95</v>
      </c>
      <c r="E26" s="58" t="s">
        <v>128</v>
      </c>
      <c r="F26" s="76">
        <f>102.2+72.9</f>
        <v>175.10000000000002</v>
      </c>
      <c r="G26" s="97">
        <v>3.6</v>
      </c>
      <c r="H26" s="108">
        <f t="shared" si="0"/>
        <v>2.055968018275271</v>
      </c>
    </row>
    <row r="27" spans="1:8" s="19" customFormat="1" ht="18.75" customHeight="1">
      <c r="A27" s="57" t="s">
        <v>37</v>
      </c>
      <c r="B27" s="55" t="s">
        <v>146</v>
      </c>
      <c r="C27" s="59" t="s">
        <v>38</v>
      </c>
      <c r="D27" s="58"/>
      <c r="E27" s="58"/>
      <c r="F27" s="76">
        <f>F28</f>
        <v>2</v>
      </c>
      <c r="G27" s="94">
        <f>G28</f>
        <v>0.1</v>
      </c>
      <c r="H27" s="108">
        <f t="shared" si="0"/>
        <v>5</v>
      </c>
    </row>
    <row r="28" spans="1:8" s="19" customFormat="1" ht="18.75" customHeight="1">
      <c r="A28" s="57" t="s">
        <v>124</v>
      </c>
      <c r="B28" s="55" t="s">
        <v>146</v>
      </c>
      <c r="C28" s="59" t="s">
        <v>38</v>
      </c>
      <c r="D28" s="58" t="s">
        <v>95</v>
      </c>
      <c r="E28" s="58" t="s">
        <v>128</v>
      </c>
      <c r="F28" s="76">
        <v>2</v>
      </c>
      <c r="G28" s="95">
        <v>0.1</v>
      </c>
      <c r="H28" s="108">
        <f t="shared" si="0"/>
        <v>5</v>
      </c>
    </row>
    <row r="29" spans="1:8" s="16" customFormat="1" ht="114" customHeight="1">
      <c r="A29" s="54" t="s">
        <v>168</v>
      </c>
      <c r="B29" s="60" t="s">
        <v>158</v>
      </c>
      <c r="C29" s="61"/>
      <c r="D29" s="61"/>
      <c r="E29" s="61"/>
      <c r="F29" s="101">
        <f>F30+F33+F36</f>
        <v>758.8</v>
      </c>
      <c r="G29" s="93">
        <f>G30+G33+G36</f>
        <v>68.1</v>
      </c>
      <c r="H29" s="111">
        <f t="shared" si="0"/>
        <v>8.97469688982604</v>
      </c>
    </row>
    <row r="30" spans="1:8" s="16" customFormat="1" ht="118.5" customHeight="1">
      <c r="A30" s="54" t="s">
        <v>169</v>
      </c>
      <c r="B30" s="55" t="s">
        <v>103</v>
      </c>
      <c r="C30" s="59"/>
      <c r="D30" s="58"/>
      <c r="E30" s="58"/>
      <c r="F30" s="76">
        <f>F31</f>
        <v>50</v>
      </c>
      <c r="G30" s="94">
        <f>G31</f>
        <v>0</v>
      </c>
      <c r="H30" s="109">
        <f t="shared" si="0"/>
        <v>0</v>
      </c>
    </row>
    <row r="31" spans="1:8" s="16" customFormat="1" ht="47.25">
      <c r="A31" s="57" t="s">
        <v>182</v>
      </c>
      <c r="B31" s="55" t="s">
        <v>103</v>
      </c>
      <c r="C31" s="59" t="s">
        <v>99</v>
      </c>
      <c r="D31" s="58"/>
      <c r="E31" s="58"/>
      <c r="F31" s="76">
        <f>F32</f>
        <v>50</v>
      </c>
      <c r="G31" s="94">
        <f>G32</f>
        <v>0</v>
      </c>
      <c r="H31" s="109">
        <f t="shared" si="0"/>
        <v>0</v>
      </c>
    </row>
    <row r="32" spans="1:8" s="16" customFormat="1" ht="15.75">
      <c r="A32" s="57" t="s">
        <v>121</v>
      </c>
      <c r="B32" s="55" t="s">
        <v>103</v>
      </c>
      <c r="C32" s="59" t="s">
        <v>99</v>
      </c>
      <c r="D32" s="58" t="s">
        <v>64</v>
      </c>
      <c r="E32" s="58" t="s">
        <v>128</v>
      </c>
      <c r="F32" s="76">
        <v>50</v>
      </c>
      <c r="G32" s="97">
        <v>0</v>
      </c>
      <c r="H32" s="108">
        <f t="shared" si="0"/>
        <v>0</v>
      </c>
    </row>
    <row r="33" spans="1:8" s="16" customFormat="1" ht="108.75" customHeight="1">
      <c r="A33" s="54" t="s">
        <v>170</v>
      </c>
      <c r="B33" s="55" t="s">
        <v>102</v>
      </c>
      <c r="C33" s="59"/>
      <c r="D33" s="58"/>
      <c r="E33" s="58"/>
      <c r="F33" s="76">
        <f>F34</f>
        <v>558.8</v>
      </c>
      <c r="G33" s="94">
        <f>G34</f>
        <v>68.1</v>
      </c>
      <c r="H33" s="109">
        <f t="shared" si="0"/>
        <v>12.186828919112383</v>
      </c>
    </row>
    <row r="34" spans="1:8" s="16" customFormat="1" ht="47.25">
      <c r="A34" s="57" t="s">
        <v>182</v>
      </c>
      <c r="B34" s="55" t="s">
        <v>102</v>
      </c>
      <c r="C34" s="59" t="s">
        <v>99</v>
      </c>
      <c r="D34" s="58"/>
      <c r="E34" s="58"/>
      <c r="F34" s="76">
        <f>F35</f>
        <v>558.8</v>
      </c>
      <c r="G34" s="94">
        <f>G35</f>
        <v>68.1</v>
      </c>
      <c r="H34" s="109">
        <f t="shared" si="0"/>
        <v>12.186828919112383</v>
      </c>
    </row>
    <row r="35" spans="1:8" s="16" customFormat="1" ht="15.75">
      <c r="A35" s="57" t="s">
        <v>121</v>
      </c>
      <c r="B35" s="55" t="s">
        <v>102</v>
      </c>
      <c r="C35" s="59" t="s">
        <v>99</v>
      </c>
      <c r="D35" s="58" t="s">
        <v>64</v>
      </c>
      <c r="E35" s="58" t="s">
        <v>128</v>
      </c>
      <c r="F35" s="76">
        <v>558.8</v>
      </c>
      <c r="G35" s="98">
        <v>68.1</v>
      </c>
      <c r="H35" s="108">
        <f t="shared" si="0"/>
        <v>12.186828919112383</v>
      </c>
    </row>
    <row r="36" spans="1:8" s="16" customFormat="1" ht="113.25" customHeight="1">
      <c r="A36" s="54" t="s">
        <v>75</v>
      </c>
      <c r="B36" s="55" t="s">
        <v>77</v>
      </c>
      <c r="C36" s="59"/>
      <c r="D36" s="58"/>
      <c r="E36" s="58"/>
      <c r="F36" s="76">
        <f>F37</f>
        <v>150</v>
      </c>
      <c r="G36" s="94">
        <f>G37</f>
        <v>0</v>
      </c>
      <c r="H36" s="109">
        <f t="shared" si="0"/>
        <v>0</v>
      </c>
    </row>
    <row r="37" spans="1:8" s="16" customFormat="1" ht="47.25">
      <c r="A37" s="57" t="s">
        <v>182</v>
      </c>
      <c r="B37" s="55" t="s">
        <v>77</v>
      </c>
      <c r="C37" s="59" t="s">
        <v>99</v>
      </c>
      <c r="D37" s="58"/>
      <c r="E37" s="58"/>
      <c r="F37" s="76">
        <f>F38</f>
        <v>150</v>
      </c>
      <c r="G37" s="94">
        <f>G38</f>
        <v>0</v>
      </c>
      <c r="H37" s="109">
        <f t="shared" si="0"/>
        <v>0</v>
      </c>
    </row>
    <row r="38" spans="1:8" s="16" customFormat="1" ht="15.75">
      <c r="A38" s="57" t="s">
        <v>121</v>
      </c>
      <c r="B38" s="55" t="s">
        <v>77</v>
      </c>
      <c r="C38" s="59" t="s">
        <v>99</v>
      </c>
      <c r="D38" s="58" t="s">
        <v>64</v>
      </c>
      <c r="E38" s="58" t="s">
        <v>128</v>
      </c>
      <c r="F38" s="76">
        <v>150</v>
      </c>
      <c r="G38" s="97">
        <v>0</v>
      </c>
      <c r="H38" s="108">
        <f t="shared" si="0"/>
        <v>0</v>
      </c>
    </row>
    <row r="39" spans="1:8" s="16" customFormat="1" ht="111" customHeight="1">
      <c r="A39" s="54" t="s">
        <v>171</v>
      </c>
      <c r="B39" s="60" t="s">
        <v>147</v>
      </c>
      <c r="C39" s="61"/>
      <c r="D39" s="61"/>
      <c r="E39" s="61"/>
      <c r="F39" s="101">
        <f>F40+F43+F49+F46</f>
        <v>3941.8</v>
      </c>
      <c r="G39" s="93">
        <f>G40+G43+G49+G46</f>
        <v>0</v>
      </c>
      <c r="H39" s="111">
        <f t="shared" si="0"/>
        <v>0</v>
      </c>
    </row>
    <row r="40" spans="1:8" s="16" customFormat="1" ht="129.75" customHeight="1">
      <c r="A40" s="54" t="s">
        <v>2</v>
      </c>
      <c r="B40" s="55" t="s">
        <v>104</v>
      </c>
      <c r="C40" s="59"/>
      <c r="D40" s="58"/>
      <c r="E40" s="58"/>
      <c r="F40" s="76">
        <f>F41</f>
        <v>26</v>
      </c>
      <c r="G40" s="94">
        <f>G41</f>
        <v>0</v>
      </c>
      <c r="H40" s="109">
        <f t="shared" si="0"/>
        <v>0</v>
      </c>
    </row>
    <row r="41" spans="1:8" s="16" customFormat="1" ht="47.25">
      <c r="A41" s="57" t="s">
        <v>182</v>
      </c>
      <c r="B41" s="55" t="s">
        <v>104</v>
      </c>
      <c r="C41" s="59" t="s">
        <v>99</v>
      </c>
      <c r="D41" s="58"/>
      <c r="E41" s="58"/>
      <c r="F41" s="76">
        <f>F42</f>
        <v>26</v>
      </c>
      <c r="G41" s="94">
        <f>G42</f>
        <v>0</v>
      </c>
      <c r="H41" s="109">
        <f t="shared" si="0"/>
        <v>0</v>
      </c>
    </row>
    <row r="42" spans="1:8" s="16" customFormat="1" ht="15.75">
      <c r="A42" s="57" t="s">
        <v>105</v>
      </c>
      <c r="B42" s="55" t="s">
        <v>104</v>
      </c>
      <c r="C42" s="59" t="s">
        <v>99</v>
      </c>
      <c r="D42" s="58" t="s">
        <v>94</v>
      </c>
      <c r="E42" s="58" t="s">
        <v>128</v>
      </c>
      <c r="F42" s="76">
        <v>26</v>
      </c>
      <c r="G42" s="97">
        <v>0</v>
      </c>
      <c r="H42" s="108">
        <f t="shared" si="0"/>
        <v>0</v>
      </c>
    </row>
    <row r="43" spans="1:8" s="16" customFormat="1" ht="129" customHeight="1">
      <c r="A43" s="54" t="s">
        <v>3</v>
      </c>
      <c r="B43" s="55" t="s">
        <v>78</v>
      </c>
      <c r="C43" s="59"/>
      <c r="D43" s="58"/>
      <c r="E43" s="58"/>
      <c r="F43" s="76">
        <f>F44</f>
        <v>900</v>
      </c>
      <c r="G43" s="94">
        <f>G44</f>
        <v>0</v>
      </c>
      <c r="H43" s="109">
        <f t="shared" si="0"/>
        <v>0</v>
      </c>
    </row>
    <row r="44" spans="1:8" s="16" customFormat="1" ht="47.25">
      <c r="A44" s="57" t="s">
        <v>182</v>
      </c>
      <c r="B44" s="55" t="s">
        <v>78</v>
      </c>
      <c r="C44" s="59" t="s">
        <v>99</v>
      </c>
      <c r="D44" s="58"/>
      <c r="E44" s="58"/>
      <c r="F44" s="76">
        <f>F45</f>
        <v>900</v>
      </c>
      <c r="G44" s="94">
        <f>G45</f>
        <v>0</v>
      </c>
      <c r="H44" s="109">
        <f t="shared" si="0"/>
        <v>0</v>
      </c>
    </row>
    <row r="45" spans="1:8" s="16" customFormat="1" ht="15.75">
      <c r="A45" s="57" t="s">
        <v>105</v>
      </c>
      <c r="B45" s="55" t="s">
        <v>78</v>
      </c>
      <c r="C45" s="59" t="s">
        <v>99</v>
      </c>
      <c r="D45" s="58" t="s">
        <v>94</v>
      </c>
      <c r="E45" s="58" t="s">
        <v>128</v>
      </c>
      <c r="F45" s="76">
        <v>900</v>
      </c>
      <c r="G45" s="97">
        <v>0</v>
      </c>
      <c r="H45" s="108">
        <f t="shared" si="0"/>
        <v>0</v>
      </c>
    </row>
    <row r="46" spans="1:8" s="16" customFormat="1" ht="145.5" customHeight="1">
      <c r="A46" s="54" t="s">
        <v>190</v>
      </c>
      <c r="B46" s="55" t="s">
        <v>189</v>
      </c>
      <c r="C46" s="59"/>
      <c r="D46" s="58"/>
      <c r="E46" s="58"/>
      <c r="F46" s="76">
        <f>F47</f>
        <v>2865</v>
      </c>
      <c r="G46" s="94">
        <f>G47</f>
        <v>0</v>
      </c>
      <c r="H46" s="109">
        <f t="shared" si="0"/>
        <v>0</v>
      </c>
    </row>
    <row r="47" spans="1:8" s="16" customFormat="1" ht="15.75">
      <c r="A47" s="63" t="s">
        <v>178</v>
      </c>
      <c r="B47" s="55" t="s">
        <v>189</v>
      </c>
      <c r="C47" s="59" t="s">
        <v>173</v>
      </c>
      <c r="D47" s="58"/>
      <c r="E47" s="58"/>
      <c r="F47" s="76">
        <f>F48</f>
        <v>2865</v>
      </c>
      <c r="G47" s="94">
        <f>G48</f>
        <v>0</v>
      </c>
      <c r="H47" s="108">
        <f t="shared" si="0"/>
        <v>0</v>
      </c>
    </row>
    <row r="48" spans="1:8" s="16" customFormat="1" ht="15.75">
      <c r="A48" s="57" t="s">
        <v>105</v>
      </c>
      <c r="B48" s="55" t="s">
        <v>189</v>
      </c>
      <c r="C48" s="59" t="s">
        <v>173</v>
      </c>
      <c r="D48" s="58" t="s">
        <v>94</v>
      </c>
      <c r="E48" s="58" t="s">
        <v>128</v>
      </c>
      <c r="F48" s="76">
        <v>2865</v>
      </c>
      <c r="G48" s="97">
        <v>0</v>
      </c>
      <c r="H48" s="108">
        <f t="shared" si="0"/>
        <v>0</v>
      </c>
    </row>
    <row r="49" spans="1:8" s="16" customFormat="1" ht="146.25" customHeight="1">
      <c r="A49" s="54" t="s">
        <v>184</v>
      </c>
      <c r="B49" s="55" t="s">
        <v>172</v>
      </c>
      <c r="C49" s="59"/>
      <c r="D49" s="58"/>
      <c r="E49" s="58"/>
      <c r="F49" s="76">
        <f>F50</f>
        <v>150.8</v>
      </c>
      <c r="G49" s="94">
        <f>G50</f>
        <v>0</v>
      </c>
      <c r="H49" s="109">
        <f t="shared" si="0"/>
        <v>0</v>
      </c>
    </row>
    <row r="50" spans="1:8" s="16" customFormat="1" ht="15.75">
      <c r="A50" s="63" t="s">
        <v>178</v>
      </c>
      <c r="B50" s="55" t="s">
        <v>172</v>
      </c>
      <c r="C50" s="59" t="s">
        <v>173</v>
      </c>
      <c r="D50" s="58"/>
      <c r="E50" s="58"/>
      <c r="F50" s="76">
        <f>F51</f>
        <v>150.8</v>
      </c>
      <c r="G50" s="94">
        <f>G51</f>
        <v>0</v>
      </c>
      <c r="H50" s="108">
        <f t="shared" si="0"/>
        <v>0</v>
      </c>
    </row>
    <row r="51" spans="1:8" s="16" customFormat="1" ht="15.75">
      <c r="A51" s="57" t="s">
        <v>105</v>
      </c>
      <c r="B51" s="55" t="s">
        <v>172</v>
      </c>
      <c r="C51" s="59" t="s">
        <v>173</v>
      </c>
      <c r="D51" s="58" t="s">
        <v>94</v>
      </c>
      <c r="E51" s="58" t="s">
        <v>128</v>
      </c>
      <c r="F51" s="76">
        <v>150.8</v>
      </c>
      <c r="G51" s="97">
        <v>0</v>
      </c>
      <c r="H51" s="108">
        <f t="shared" si="0"/>
        <v>0</v>
      </c>
    </row>
    <row r="52" spans="1:8" s="16" customFormat="1" ht="113.25" customHeight="1">
      <c r="A52" s="54" t="s">
        <v>4</v>
      </c>
      <c r="B52" s="60" t="s">
        <v>161</v>
      </c>
      <c r="C52" s="61"/>
      <c r="D52" s="61"/>
      <c r="E52" s="61"/>
      <c r="F52" s="101">
        <f>F53+F66+F70+F89</f>
        <v>5627.4</v>
      </c>
      <c r="G52" s="93">
        <f>G53+G66+G70+G89</f>
        <v>1010.6</v>
      </c>
      <c r="H52" s="111">
        <f t="shared" si="0"/>
        <v>17.958559903330137</v>
      </c>
    </row>
    <row r="53" spans="1:8" s="16" customFormat="1" ht="129" customHeight="1">
      <c r="A53" s="54" t="s">
        <v>5</v>
      </c>
      <c r="B53" s="55" t="s">
        <v>106</v>
      </c>
      <c r="C53" s="59"/>
      <c r="D53" s="58"/>
      <c r="E53" s="58"/>
      <c r="F53" s="76">
        <f>F54+F57+F60+F63</f>
        <v>2145</v>
      </c>
      <c r="G53" s="94">
        <f>G54+G57+G60+G63</f>
        <v>606.2</v>
      </c>
      <c r="H53" s="109">
        <f t="shared" si="0"/>
        <v>28.26107226107226</v>
      </c>
    </row>
    <row r="54" spans="1:8" s="16" customFormat="1" ht="177.75" customHeight="1">
      <c r="A54" s="62" t="s">
        <v>8</v>
      </c>
      <c r="B54" s="55" t="s">
        <v>17</v>
      </c>
      <c r="C54" s="59"/>
      <c r="D54" s="58"/>
      <c r="E54" s="58"/>
      <c r="F54" s="76">
        <f>F55</f>
        <v>850</v>
      </c>
      <c r="G54" s="94">
        <f>G55</f>
        <v>191.6</v>
      </c>
      <c r="H54" s="109">
        <f t="shared" si="0"/>
        <v>22.541176470588233</v>
      </c>
    </row>
    <row r="55" spans="1:8" s="16" customFormat="1" ht="47.25">
      <c r="A55" s="57" t="s">
        <v>182</v>
      </c>
      <c r="B55" s="55" t="s">
        <v>17</v>
      </c>
      <c r="C55" s="59" t="s">
        <v>99</v>
      </c>
      <c r="D55" s="58"/>
      <c r="E55" s="58"/>
      <c r="F55" s="76">
        <f>F56</f>
        <v>850</v>
      </c>
      <c r="G55" s="94">
        <f>G56</f>
        <v>191.6</v>
      </c>
      <c r="H55" s="109">
        <f t="shared" si="0"/>
        <v>22.541176470588233</v>
      </c>
    </row>
    <row r="56" spans="1:8" s="16" customFormat="1" ht="15.75">
      <c r="A56" s="57" t="s">
        <v>18</v>
      </c>
      <c r="B56" s="55" t="s">
        <v>17</v>
      </c>
      <c r="C56" s="59" t="s">
        <v>99</v>
      </c>
      <c r="D56" s="58" t="s">
        <v>94</v>
      </c>
      <c r="E56" s="58" t="s">
        <v>130</v>
      </c>
      <c r="F56" s="76">
        <f>750+100</f>
        <v>850</v>
      </c>
      <c r="G56" s="97">
        <v>191.6</v>
      </c>
      <c r="H56" s="108">
        <f t="shared" si="0"/>
        <v>22.541176470588233</v>
      </c>
    </row>
    <row r="57" spans="1:8" s="16" customFormat="1" ht="162.75" customHeight="1">
      <c r="A57" s="62" t="s">
        <v>216</v>
      </c>
      <c r="B57" s="55" t="s">
        <v>19</v>
      </c>
      <c r="C57" s="59"/>
      <c r="D57" s="58"/>
      <c r="E57" s="58"/>
      <c r="F57" s="76">
        <f>F58</f>
        <v>20</v>
      </c>
      <c r="G57" s="94">
        <f>G58</f>
        <v>2</v>
      </c>
      <c r="H57" s="109">
        <f t="shared" si="0"/>
        <v>10</v>
      </c>
    </row>
    <row r="58" spans="1:8" s="16" customFormat="1" ht="47.25">
      <c r="A58" s="57" t="s">
        <v>182</v>
      </c>
      <c r="B58" s="55" t="s">
        <v>19</v>
      </c>
      <c r="C58" s="59" t="s">
        <v>99</v>
      </c>
      <c r="D58" s="58"/>
      <c r="E58" s="58"/>
      <c r="F58" s="76">
        <f>F59</f>
        <v>20</v>
      </c>
      <c r="G58" s="94">
        <f>G59</f>
        <v>2</v>
      </c>
      <c r="H58" s="109">
        <f t="shared" si="0"/>
        <v>10</v>
      </c>
    </row>
    <row r="59" spans="1:8" s="16" customFormat="1" ht="15.75">
      <c r="A59" s="57" t="s">
        <v>18</v>
      </c>
      <c r="B59" s="55" t="s">
        <v>19</v>
      </c>
      <c r="C59" s="59" t="s">
        <v>99</v>
      </c>
      <c r="D59" s="58" t="s">
        <v>94</v>
      </c>
      <c r="E59" s="58" t="s">
        <v>130</v>
      </c>
      <c r="F59" s="76">
        <v>20</v>
      </c>
      <c r="G59" s="97">
        <v>2</v>
      </c>
      <c r="H59" s="108">
        <f t="shared" si="0"/>
        <v>10</v>
      </c>
    </row>
    <row r="60" spans="1:8" s="16" customFormat="1" ht="162" customHeight="1">
      <c r="A60" s="62" t="s">
        <v>215</v>
      </c>
      <c r="B60" s="55" t="s">
        <v>20</v>
      </c>
      <c r="C60" s="59"/>
      <c r="D60" s="58"/>
      <c r="E60" s="58"/>
      <c r="F60" s="76">
        <f>F61</f>
        <v>1200</v>
      </c>
      <c r="G60" s="94">
        <f>G61</f>
        <v>412.6</v>
      </c>
      <c r="H60" s="109">
        <f t="shared" si="0"/>
        <v>34.38333333333334</v>
      </c>
    </row>
    <row r="61" spans="1:8" s="16" customFormat="1" ht="47.25">
      <c r="A61" s="57" t="s">
        <v>182</v>
      </c>
      <c r="B61" s="55" t="s">
        <v>20</v>
      </c>
      <c r="C61" s="59" t="s">
        <v>99</v>
      </c>
      <c r="D61" s="58"/>
      <c r="E61" s="58"/>
      <c r="F61" s="76">
        <f>F62</f>
        <v>1200</v>
      </c>
      <c r="G61" s="94">
        <f>G62</f>
        <v>412.6</v>
      </c>
      <c r="H61" s="109">
        <f t="shared" si="0"/>
        <v>34.38333333333334</v>
      </c>
    </row>
    <row r="62" spans="1:8" s="16" customFormat="1" ht="15.75">
      <c r="A62" s="57" t="s">
        <v>18</v>
      </c>
      <c r="B62" s="55" t="s">
        <v>20</v>
      </c>
      <c r="C62" s="59" t="s">
        <v>99</v>
      </c>
      <c r="D62" s="58" t="s">
        <v>94</v>
      </c>
      <c r="E62" s="58" t="s">
        <v>130</v>
      </c>
      <c r="F62" s="76">
        <v>1200</v>
      </c>
      <c r="G62" s="95">
        <v>412.6</v>
      </c>
      <c r="H62" s="108">
        <f t="shared" si="0"/>
        <v>34.38333333333334</v>
      </c>
    </row>
    <row r="63" spans="1:8" s="16" customFormat="1" ht="179.25" customHeight="1">
      <c r="A63" s="62" t="s">
        <v>214</v>
      </c>
      <c r="B63" s="55" t="s">
        <v>79</v>
      </c>
      <c r="C63" s="59"/>
      <c r="D63" s="58"/>
      <c r="E63" s="58"/>
      <c r="F63" s="76">
        <f>F64</f>
        <v>75</v>
      </c>
      <c r="G63" s="94">
        <f>G64</f>
        <v>0</v>
      </c>
      <c r="H63" s="109">
        <f t="shared" si="0"/>
        <v>0</v>
      </c>
    </row>
    <row r="64" spans="1:8" s="16" customFormat="1" ht="47.25">
      <c r="A64" s="57" t="s">
        <v>182</v>
      </c>
      <c r="B64" s="55" t="s">
        <v>79</v>
      </c>
      <c r="C64" s="59" t="s">
        <v>99</v>
      </c>
      <c r="D64" s="58"/>
      <c r="E64" s="58"/>
      <c r="F64" s="76">
        <f>F65</f>
        <v>75</v>
      </c>
      <c r="G64" s="94">
        <f>G65</f>
        <v>0</v>
      </c>
      <c r="H64" s="109">
        <f t="shared" si="0"/>
        <v>0</v>
      </c>
    </row>
    <row r="65" spans="1:8" s="16" customFormat="1" ht="15.75">
      <c r="A65" s="57" t="s">
        <v>18</v>
      </c>
      <c r="B65" s="55" t="s">
        <v>79</v>
      </c>
      <c r="C65" s="59" t="s">
        <v>99</v>
      </c>
      <c r="D65" s="58" t="s">
        <v>94</v>
      </c>
      <c r="E65" s="58" t="s">
        <v>130</v>
      </c>
      <c r="F65" s="76">
        <v>75</v>
      </c>
      <c r="G65" s="97">
        <v>0</v>
      </c>
      <c r="H65" s="108">
        <f t="shared" si="0"/>
        <v>0</v>
      </c>
    </row>
    <row r="66" spans="1:8" s="16" customFormat="1" ht="129" customHeight="1">
      <c r="A66" s="54" t="s">
        <v>9</v>
      </c>
      <c r="B66" s="55" t="s">
        <v>21</v>
      </c>
      <c r="C66" s="59"/>
      <c r="D66" s="58"/>
      <c r="E66" s="58"/>
      <c r="F66" s="76">
        <f aca="true" t="shared" si="1" ref="F66:G68">F67</f>
        <v>350</v>
      </c>
      <c r="G66" s="94">
        <f t="shared" si="1"/>
        <v>294.1</v>
      </c>
      <c r="H66" s="109">
        <f t="shared" si="0"/>
        <v>84.02857142857142</v>
      </c>
    </row>
    <row r="67" spans="1:8" s="16" customFormat="1" ht="178.5" customHeight="1">
      <c r="A67" s="62" t="s">
        <v>213</v>
      </c>
      <c r="B67" s="55" t="s">
        <v>80</v>
      </c>
      <c r="C67" s="59"/>
      <c r="D67" s="58"/>
      <c r="E67" s="58"/>
      <c r="F67" s="76">
        <f t="shared" si="1"/>
        <v>350</v>
      </c>
      <c r="G67" s="94">
        <f t="shared" si="1"/>
        <v>294.1</v>
      </c>
      <c r="H67" s="109">
        <f t="shared" si="0"/>
        <v>84.02857142857142</v>
      </c>
    </row>
    <row r="68" spans="1:8" s="16" customFormat="1" ht="31.5">
      <c r="A68" s="57" t="s">
        <v>183</v>
      </c>
      <c r="B68" s="55" t="s">
        <v>80</v>
      </c>
      <c r="C68" s="59" t="s">
        <v>99</v>
      </c>
      <c r="D68" s="58"/>
      <c r="E68" s="58"/>
      <c r="F68" s="76">
        <f t="shared" si="1"/>
        <v>350</v>
      </c>
      <c r="G68" s="94">
        <f t="shared" si="1"/>
        <v>294.1</v>
      </c>
      <c r="H68" s="109">
        <f t="shared" si="0"/>
        <v>84.02857142857142</v>
      </c>
    </row>
    <row r="69" spans="1:8" s="16" customFormat="1" ht="15.75">
      <c r="A69" s="57" t="s">
        <v>18</v>
      </c>
      <c r="B69" s="55" t="s">
        <v>80</v>
      </c>
      <c r="C69" s="59" t="s">
        <v>99</v>
      </c>
      <c r="D69" s="58" t="s">
        <v>94</v>
      </c>
      <c r="E69" s="58" t="s">
        <v>130</v>
      </c>
      <c r="F69" s="76">
        <v>350</v>
      </c>
      <c r="G69" s="97">
        <v>294.1</v>
      </c>
      <c r="H69" s="108">
        <f t="shared" si="0"/>
        <v>84.02857142857142</v>
      </c>
    </row>
    <row r="70" spans="1:8" s="16" customFormat="1" ht="134.25" customHeight="1">
      <c r="A70" s="54" t="s">
        <v>10</v>
      </c>
      <c r="B70" s="55" t="s">
        <v>22</v>
      </c>
      <c r="C70" s="59"/>
      <c r="D70" s="58"/>
      <c r="E70" s="58"/>
      <c r="F70" s="76">
        <f>F71+F74+F77+F80+F83+F86</f>
        <v>1247.4</v>
      </c>
      <c r="G70" s="94">
        <f>G71+G74+G77+G80+G83+G86</f>
        <v>110.3</v>
      </c>
      <c r="H70" s="109">
        <f t="shared" si="0"/>
        <v>8.842392175725507</v>
      </c>
    </row>
    <row r="71" spans="1:8" s="16" customFormat="1" ht="192" customHeight="1">
      <c r="A71" s="62" t="s">
        <v>212</v>
      </c>
      <c r="B71" s="55" t="s">
        <v>23</v>
      </c>
      <c r="C71" s="59"/>
      <c r="D71" s="58"/>
      <c r="E71" s="58"/>
      <c r="F71" s="76">
        <f>F72</f>
        <v>542.4</v>
      </c>
      <c r="G71" s="94">
        <f>G72</f>
        <v>91.5</v>
      </c>
      <c r="H71" s="109">
        <f t="shared" si="0"/>
        <v>16.86946902654867</v>
      </c>
    </row>
    <row r="72" spans="1:8" s="16" customFormat="1" ht="47.25">
      <c r="A72" s="57" t="s">
        <v>182</v>
      </c>
      <c r="B72" s="55" t="s">
        <v>23</v>
      </c>
      <c r="C72" s="59" t="s">
        <v>99</v>
      </c>
      <c r="D72" s="58"/>
      <c r="E72" s="58"/>
      <c r="F72" s="76">
        <f>F73</f>
        <v>542.4</v>
      </c>
      <c r="G72" s="94">
        <f>G73</f>
        <v>91.5</v>
      </c>
      <c r="H72" s="109">
        <f t="shared" si="0"/>
        <v>16.86946902654867</v>
      </c>
    </row>
    <row r="73" spans="1:8" s="16" customFormat="1" ht="15.75">
      <c r="A73" s="57" t="s">
        <v>18</v>
      </c>
      <c r="B73" s="55" t="s">
        <v>23</v>
      </c>
      <c r="C73" s="59" t="s">
        <v>99</v>
      </c>
      <c r="D73" s="58" t="s">
        <v>94</v>
      </c>
      <c r="E73" s="58" t="s">
        <v>130</v>
      </c>
      <c r="F73" s="76">
        <f>520+22.4</f>
        <v>542.4</v>
      </c>
      <c r="G73" s="97">
        <v>91.5</v>
      </c>
      <c r="H73" s="108">
        <f t="shared" si="0"/>
        <v>16.86946902654867</v>
      </c>
    </row>
    <row r="74" spans="1:8" s="16" customFormat="1" ht="161.25" customHeight="1">
      <c r="A74" s="62" t="s">
        <v>211</v>
      </c>
      <c r="B74" s="55" t="s">
        <v>24</v>
      </c>
      <c r="C74" s="59"/>
      <c r="D74" s="58"/>
      <c r="E74" s="58"/>
      <c r="F74" s="76">
        <f>F75</f>
        <v>57.2</v>
      </c>
      <c r="G74" s="94">
        <f>G75</f>
        <v>0</v>
      </c>
      <c r="H74" s="109">
        <f t="shared" si="0"/>
        <v>0</v>
      </c>
    </row>
    <row r="75" spans="1:8" s="16" customFormat="1" ht="47.25">
      <c r="A75" s="57" t="s">
        <v>182</v>
      </c>
      <c r="B75" s="55" t="s">
        <v>24</v>
      </c>
      <c r="C75" s="59" t="s">
        <v>99</v>
      </c>
      <c r="D75" s="58"/>
      <c r="E75" s="58"/>
      <c r="F75" s="76">
        <f>F76</f>
        <v>57.2</v>
      </c>
      <c r="G75" s="94">
        <f>G76</f>
        <v>0</v>
      </c>
      <c r="H75" s="109">
        <f t="shared" si="0"/>
        <v>0</v>
      </c>
    </row>
    <row r="76" spans="1:8" s="16" customFormat="1" ht="15.75">
      <c r="A76" s="57" t="s">
        <v>18</v>
      </c>
      <c r="B76" s="55" t="s">
        <v>24</v>
      </c>
      <c r="C76" s="59" t="s">
        <v>99</v>
      </c>
      <c r="D76" s="58" t="s">
        <v>94</v>
      </c>
      <c r="E76" s="58" t="s">
        <v>130</v>
      </c>
      <c r="F76" s="76">
        <v>57.2</v>
      </c>
      <c r="G76" s="97">
        <v>0</v>
      </c>
      <c r="H76" s="108">
        <f t="shared" si="0"/>
        <v>0</v>
      </c>
    </row>
    <row r="77" spans="1:8" s="16" customFormat="1" ht="195.75" customHeight="1">
      <c r="A77" s="62" t="s">
        <v>210</v>
      </c>
      <c r="B77" s="55" t="s">
        <v>25</v>
      </c>
      <c r="C77" s="59"/>
      <c r="D77" s="58"/>
      <c r="E77" s="58"/>
      <c r="F77" s="76">
        <f>F78</f>
        <v>17.8</v>
      </c>
      <c r="G77" s="94">
        <f>G78</f>
        <v>0</v>
      </c>
      <c r="H77" s="109">
        <f aca="true" t="shared" si="2" ref="H77:H140">G77/F77*100</f>
        <v>0</v>
      </c>
    </row>
    <row r="78" spans="1:8" s="16" customFormat="1" ht="47.25">
      <c r="A78" s="57" t="s">
        <v>182</v>
      </c>
      <c r="B78" s="55" t="s">
        <v>25</v>
      </c>
      <c r="C78" s="59" t="s">
        <v>99</v>
      </c>
      <c r="D78" s="58"/>
      <c r="E78" s="58"/>
      <c r="F78" s="76">
        <f>F79</f>
        <v>17.8</v>
      </c>
      <c r="G78" s="94">
        <f>G79</f>
        <v>0</v>
      </c>
      <c r="H78" s="109">
        <f t="shared" si="2"/>
        <v>0</v>
      </c>
    </row>
    <row r="79" spans="1:8" s="16" customFormat="1" ht="15.75">
      <c r="A79" s="57" t="s">
        <v>18</v>
      </c>
      <c r="B79" s="55" t="s">
        <v>25</v>
      </c>
      <c r="C79" s="59" t="s">
        <v>99</v>
      </c>
      <c r="D79" s="58" t="s">
        <v>94</v>
      </c>
      <c r="E79" s="58" t="s">
        <v>130</v>
      </c>
      <c r="F79" s="76">
        <v>17.8</v>
      </c>
      <c r="G79" s="97">
        <v>0</v>
      </c>
      <c r="H79" s="108">
        <f t="shared" si="2"/>
        <v>0</v>
      </c>
    </row>
    <row r="80" spans="1:8" s="16" customFormat="1" ht="161.25" customHeight="1">
      <c r="A80" s="62" t="s">
        <v>209</v>
      </c>
      <c r="B80" s="55" t="s">
        <v>26</v>
      </c>
      <c r="C80" s="59"/>
      <c r="D80" s="58"/>
      <c r="E80" s="58"/>
      <c r="F80" s="76">
        <f>F81</f>
        <v>320</v>
      </c>
      <c r="G80" s="94">
        <f>G81</f>
        <v>8.8</v>
      </c>
      <c r="H80" s="109">
        <f t="shared" si="2"/>
        <v>2.7500000000000004</v>
      </c>
    </row>
    <row r="81" spans="1:8" s="16" customFormat="1" ht="47.25">
      <c r="A81" s="57" t="s">
        <v>182</v>
      </c>
      <c r="B81" s="55" t="s">
        <v>26</v>
      </c>
      <c r="C81" s="59" t="s">
        <v>99</v>
      </c>
      <c r="D81" s="58"/>
      <c r="E81" s="58"/>
      <c r="F81" s="76">
        <f>F82</f>
        <v>320</v>
      </c>
      <c r="G81" s="94">
        <f>G82</f>
        <v>8.8</v>
      </c>
      <c r="H81" s="109">
        <f t="shared" si="2"/>
        <v>2.7500000000000004</v>
      </c>
    </row>
    <row r="82" spans="1:8" s="16" customFormat="1" ht="15.75">
      <c r="A82" s="57" t="s">
        <v>18</v>
      </c>
      <c r="B82" s="55" t="s">
        <v>26</v>
      </c>
      <c r="C82" s="59" t="s">
        <v>99</v>
      </c>
      <c r="D82" s="58" t="s">
        <v>94</v>
      </c>
      <c r="E82" s="58" t="s">
        <v>130</v>
      </c>
      <c r="F82" s="76">
        <v>320</v>
      </c>
      <c r="G82" s="97">
        <v>8.8</v>
      </c>
      <c r="H82" s="108">
        <f t="shared" si="2"/>
        <v>2.7500000000000004</v>
      </c>
    </row>
    <row r="83" spans="1:8" s="16" customFormat="1" ht="177.75" customHeight="1">
      <c r="A83" s="62" t="s">
        <v>208</v>
      </c>
      <c r="B83" s="55" t="s">
        <v>27</v>
      </c>
      <c r="C83" s="59"/>
      <c r="D83" s="58"/>
      <c r="E83" s="58"/>
      <c r="F83" s="76">
        <f>F84</f>
        <v>120</v>
      </c>
      <c r="G83" s="94">
        <f>G84</f>
        <v>10</v>
      </c>
      <c r="H83" s="109">
        <f t="shared" si="2"/>
        <v>8.333333333333332</v>
      </c>
    </row>
    <row r="84" spans="1:8" s="16" customFormat="1" ht="47.25">
      <c r="A84" s="57" t="s">
        <v>182</v>
      </c>
      <c r="B84" s="55" t="s">
        <v>27</v>
      </c>
      <c r="C84" s="59" t="s">
        <v>99</v>
      </c>
      <c r="D84" s="58"/>
      <c r="E84" s="58"/>
      <c r="F84" s="76">
        <f>F85</f>
        <v>120</v>
      </c>
      <c r="G84" s="94">
        <f>G85</f>
        <v>10</v>
      </c>
      <c r="H84" s="109">
        <f t="shared" si="2"/>
        <v>8.333333333333332</v>
      </c>
    </row>
    <row r="85" spans="1:8" s="16" customFormat="1" ht="15.75">
      <c r="A85" s="57" t="s">
        <v>18</v>
      </c>
      <c r="B85" s="55" t="s">
        <v>27</v>
      </c>
      <c r="C85" s="59" t="s">
        <v>99</v>
      </c>
      <c r="D85" s="58" t="s">
        <v>94</v>
      </c>
      <c r="E85" s="58" t="s">
        <v>130</v>
      </c>
      <c r="F85" s="76">
        <v>120</v>
      </c>
      <c r="G85" s="97">
        <v>10</v>
      </c>
      <c r="H85" s="108">
        <f t="shared" si="2"/>
        <v>8.333333333333332</v>
      </c>
    </row>
    <row r="86" spans="1:8" s="16" customFormat="1" ht="159" customHeight="1">
      <c r="A86" s="62" t="s">
        <v>207</v>
      </c>
      <c r="B86" s="55" t="s">
        <v>81</v>
      </c>
      <c r="C86" s="59"/>
      <c r="D86" s="58"/>
      <c r="E86" s="58"/>
      <c r="F86" s="76">
        <f>F87</f>
        <v>190</v>
      </c>
      <c r="G86" s="94">
        <f>G87</f>
        <v>0</v>
      </c>
      <c r="H86" s="109">
        <f t="shared" si="2"/>
        <v>0</v>
      </c>
    </row>
    <row r="87" spans="1:8" s="16" customFormat="1" ht="47.25">
      <c r="A87" s="57" t="s">
        <v>182</v>
      </c>
      <c r="B87" s="55" t="s">
        <v>81</v>
      </c>
      <c r="C87" s="59" t="s">
        <v>99</v>
      </c>
      <c r="D87" s="58"/>
      <c r="E87" s="58"/>
      <c r="F87" s="76">
        <f>F88</f>
        <v>190</v>
      </c>
      <c r="G87" s="94">
        <f>G88</f>
        <v>0</v>
      </c>
      <c r="H87" s="109">
        <f t="shared" si="2"/>
        <v>0</v>
      </c>
    </row>
    <row r="88" spans="1:8" s="16" customFormat="1" ht="15.75">
      <c r="A88" s="57" t="s">
        <v>18</v>
      </c>
      <c r="B88" s="55" t="s">
        <v>81</v>
      </c>
      <c r="C88" s="59" t="s">
        <v>99</v>
      </c>
      <c r="D88" s="58" t="s">
        <v>94</v>
      </c>
      <c r="E88" s="58" t="s">
        <v>130</v>
      </c>
      <c r="F88" s="76">
        <f>75+115</f>
        <v>190</v>
      </c>
      <c r="G88" s="97">
        <v>0</v>
      </c>
      <c r="H88" s="108">
        <f t="shared" si="2"/>
        <v>0</v>
      </c>
    </row>
    <row r="89" spans="1:8" s="16" customFormat="1" ht="145.5" customHeight="1">
      <c r="A89" s="54" t="s">
        <v>11</v>
      </c>
      <c r="B89" s="55" t="s">
        <v>28</v>
      </c>
      <c r="C89" s="59"/>
      <c r="D89" s="58"/>
      <c r="E89" s="58"/>
      <c r="F89" s="76">
        <f>F90+F93</f>
        <v>1885</v>
      </c>
      <c r="G89" s="94">
        <f>G90+G93</f>
        <v>0</v>
      </c>
      <c r="H89" s="109">
        <f t="shared" si="2"/>
        <v>0</v>
      </c>
    </row>
    <row r="90" spans="1:8" s="16" customFormat="1" ht="192" customHeight="1">
      <c r="A90" s="62" t="s">
        <v>206</v>
      </c>
      <c r="B90" s="55" t="s">
        <v>29</v>
      </c>
      <c r="C90" s="59"/>
      <c r="D90" s="58"/>
      <c r="E90" s="58"/>
      <c r="F90" s="76">
        <f>F91</f>
        <v>425</v>
      </c>
      <c r="G90" s="94">
        <f>G91</f>
        <v>0</v>
      </c>
      <c r="H90" s="109">
        <f t="shared" si="2"/>
        <v>0</v>
      </c>
    </row>
    <row r="91" spans="1:8" s="16" customFormat="1" ht="31.5">
      <c r="A91" s="57" t="s">
        <v>177</v>
      </c>
      <c r="B91" s="55" t="s">
        <v>29</v>
      </c>
      <c r="C91" s="59" t="s">
        <v>99</v>
      </c>
      <c r="D91" s="58"/>
      <c r="E91" s="58"/>
      <c r="F91" s="76">
        <f>F92</f>
        <v>425</v>
      </c>
      <c r="G91" s="94">
        <f>G92</f>
        <v>0</v>
      </c>
      <c r="H91" s="109">
        <f t="shared" si="2"/>
        <v>0</v>
      </c>
    </row>
    <row r="92" spans="1:8" s="16" customFormat="1" ht="15.75">
      <c r="A92" s="57" t="s">
        <v>18</v>
      </c>
      <c r="B92" s="55" t="s">
        <v>29</v>
      </c>
      <c r="C92" s="59" t="s">
        <v>99</v>
      </c>
      <c r="D92" s="58" t="s">
        <v>94</v>
      </c>
      <c r="E92" s="58" t="s">
        <v>130</v>
      </c>
      <c r="F92" s="76">
        <v>425</v>
      </c>
      <c r="G92" s="97">
        <v>0</v>
      </c>
      <c r="H92" s="108">
        <f t="shared" si="2"/>
        <v>0</v>
      </c>
    </row>
    <row r="93" spans="1:8" s="16" customFormat="1" ht="159" customHeight="1">
      <c r="A93" s="62" t="s">
        <v>205</v>
      </c>
      <c r="B93" s="55" t="s">
        <v>82</v>
      </c>
      <c r="C93" s="59"/>
      <c r="D93" s="58"/>
      <c r="E93" s="58"/>
      <c r="F93" s="76">
        <f>F94</f>
        <v>1460</v>
      </c>
      <c r="G93" s="94">
        <f>G94</f>
        <v>0</v>
      </c>
      <c r="H93" s="109">
        <f t="shared" si="2"/>
        <v>0</v>
      </c>
    </row>
    <row r="94" spans="1:8" s="16" customFormat="1" ht="47.25">
      <c r="A94" s="57" t="s">
        <v>182</v>
      </c>
      <c r="B94" s="55" t="s">
        <v>82</v>
      </c>
      <c r="C94" s="59" t="s">
        <v>99</v>
      </c>
      <c r="D94" s="58"/>
      <c r="E94" s="58"/>
      <c r="F94" s="76">
        <f>F95</f>
        <v>1460</v>
      </c>
      <c r="G94" s="94">
        <f>G95</f>
        <v>0</v>
      </c>
      <c r="H94" s="109">
        <f t="shared" si="2"/>
        <v>0</v>
      </c>
    </row>
    <row r="95" spans="1:8" s="16" customFormat="1" ht="15.75">
      <c r="A95" s="57" t="s">
        <v>18</v>
      </c>
      <c r="B95" s="55" t="s">
        <v>82</v>
      </c>
      <c r="C95" s="59" t="s">
        <v>99</v>
      </c>
      <c r="D95" s="58" t="s">
        <v>94</v>
      </c>
      <c r="E95" s="58" t="s">
        <v>130</v>
      </c>
      <c r="F95" s="76">
        <v>1460</v>
      </c>
      <c r="G95" s="97">
        <v>0</v>
      </c>
      <c r="H95" s="108">
        <f t="shared" si="2"/>
        <v>0</v>
      </c>
    </row>
    <row r="96" spans="1:8" s="16" customFormat="1" ht="81.75" customHeight="1">
      <c r="A96" s="54" t="s">
        <v>59</v>
      </c>
      <c r="B96" s="60" t="s">
        <v>163</v>
      </c>
      <c r="C96" s="61"/>
      <c r="D96" s="61"/>
      <c r="E96" s="61"/>
      <c r="F96" s="101">
        <f>F97+F100+F103</f>
        <v>2684.7</v>
      </c>
      <c r="G96" s="93">
        <f>G97+G100+G103</f>
        <v>0</v>
      </c>
      <c r="H96" s="111">
        <f t="shared" si="2"/>
        <v>0</v>
      </c>
    </row>
    <row r="97" spans="1:8" s="16" customFormat="1" ht="115.5" customHeight="1">
      <c r="A97" s="54" t="s">
        <v>0</v>
      </c>
      <c r="B97" s="55" t="s">
        <v>30</v>
      </c>
      <c r="C97" s="59"/>
      <c r="D97" s="58"/>
      <c r="E97" s="58"/>
      <c r="F97" s="76">
        <f>F98</f>
        <v>2084.7</v>
      </c>
      <c r="G97" s="94">
        <f>G98</f>
        <v>0</v>
      </c>
      <c r="H97" s="109">
        <f t="shared" si="2"/>
        <v>0</v>
      </c>
    </row>
    <row r="98" spans="1:8" s="16" customFormat="1" ht="47.25">
      <c r="A98" s="57" t="s">
        <v>182</v>
      </c>
      <c r="B98" s="55" t="s">
        <v>30</v>
      </c>
      <c r="C98" s="59" t="s">
        <v>99</v>
      </c>
      <c r="D98" s="58"/>
      <c r="E98" s="58"/>
      <c r="F98" s="76">
        <f>F99</f>
        <v>2084.7</v>
      </c>
      <c r="G98" s="94">
        <f>G99</f>
        <v>0</v>
      </c>
      <c r="H98" s="109">
        <f t="shared" si="2"/>
        <v>0</v>
      </c>
    </row>
    <row r="99" spans="1:8" s="16" customFormat="1" ht="15.75">
      <c r="A99" s="57" t="s">
        <v>157</v>
      </c>
      <c r="B99" s="55" t="s">
        <v>30</v>
      </c>
      <c r="C99" s="59" t="s">
        <v>99</v>
      </c>
      <c r="D99" s="58" t="s">
        <v>93</v>
      </c>
      <c r="E99" s="58" t="s">
        <v>96</v>
      </c>
      <c r="F99" s="76">
        <f>2084.7</f>
        <v>2084.7</v>
      </c>
      <c r="G99" s="97">
        <v>0</v>
      </c>
      <c r="H99" s="108">
        <f t="shared" si="2"/>
        <v>0</v>
      </c>
    </row>
    <row r="100" spans="1:8" s="16" customFormat="1" ht="111.75" customHeight="1">
      <c r="A100" s="54" t="s">
        <v>12</v>
      </c>
      <c r="B100" s="55" t="s">
        <v>83</v>
      </c>
      <c r="C100" s="59"/>
      <c r="D100" s="58"/>
      <c r="E100" s="58"/>
      <c r="F100" s="76">
        <f>F101</f>
        <v>300</v>
      </c>
      <c r="G100" s="94">
        <f>G101</f>
        <v>0</v>
      </c>
      <c r="H100" s="109">
        <f t="shared" si="2"/>
        <v>0</v>
      </c>
    </row>
    <row r="101" spans="1:8" s="16" customFormat="1" ht="47.25">
      <c r="A101" s="57" t="s">
        <v>182</v>
      </c>
      <c r="B101" s="55" t="s">
        <v>83</v>
      </c>
      <c r="C101" s="59" t="s">
        <v>99</v>
      </c>
      <c r="D101" s="58"/>
      <c r="E101" s="58"/>
      <c r="F101" s="76">
        <f>F102</f>
        <v>300</v>
      </c>
      <c r="G101" s="94">
        <f>G102</f>
        <v>0</v>
      </c>
      <c r="H101" s="109">
        <f t="shared" si="2"/>
        <v>0</v>
      </c>
    </row>
    <row r="102" spans="1:8" s="16" customFormat="1" ht="18" customHeight="1">
      <c r="A102" s="57" t="s">
        <v>122</v>
      </c>
      <c r="B102" s="55" t="s">
        <v>83</v>
      </c>
      <c r="C102" s="59" t="s">
        <v>99</v>
      </c>
      <c r="D102" s="58" t="s">
        <v>128</v>
      </c>
      <c r="E102" s="58" t="s">
        <v>55</v>
      </c>
      <c r="F102" s="76">
        <v>300</v>
      </c>
      <c r="G102" s="97">
        <v>0</v>
      </c>
      <c r="H102" s="108">
        <f t="shared" si="2"/>
        <v>0</v>
      </c>
    </row>
    <row r="103" spans="1:8" s="16" customFormat="1" ht="147" customHeight="1">
      <c r="A103" s="54" t="s">
        <v>155</v>
      </c>
      <c r="B103" s="55" t="s">
        <v>31</v>
      </c>
      <c r="C103" s="59"/>
      <c r="D103" s="58"/>
      <c r="E103" s="58"/>
      <c r="F103" s="76">
        <f>F104</f>
        <v>300</v>
      </c>
      <c r="G103" s="94">
        <f>G104</f>
        <v>0</v>
      </c>
      <c r="H103" s="109">
        <f t="shared" si="2"/>
        <v>0</v>
      </c>
    </row>
    <row r="104" spans="1:8" s="16" customFormat="1" ht="47.25">
      <c r="A104" s="57" t="s">
        <v>182</v>
      </c>
      <c r="B104" s="55" t="s">
        <v>31</v>
      </c>
      <c r="C104" s="59" t="s">
        <v>99</v>
      </c>
      <c r="D104" s="58"/>
      <c r="E104" s="58"/>
      <c r="F104" s="76">
        <f>F105</f>
        <v>300</v>
      </c>
      <c r="G104" s="94">
        <f>G105</f>
        <v>0</v>
      </c>
      <c r="H104" s="109">
        <f t="shared" si="2"/>
        <v>0</v>
      </c>
    </row>
    <row r="105" spans="1:8" s="16" customFormat="1" ht="15.75">
      <c r="A105" s="57" t="s">
        <v>157</v>
      </c>
      <c r="B105" s="55" t="s">
        <v>31</v>
      </c>
      <c r="C105" s="59" t="s">
        <v>99</v>
      </c>
      <c r="D105" s="58" t="s">
        <v>93</v>
      </c>
      <c r="E105" s="58" t="s">
        <v>96</v>
      </c>
      <c r="F105" s="76">
        <f>60+240</f>
        <v>300</v>
      </c>
      <c r="G105" s="97">
        <v>0</v>
      </c>
      <c r="H105" s="108">
        <f t="shared" si="2"/>
        <v>0</v>
      </c>
    </row>
    <row r="106" spans="1:8" s="16" customFormat="1" ht="118.5" customHeight="1">
      <c r="A106" s="54" t="s">
        <v>14</v>
      </c>
      <c r="B106" s="60" t="s">
        <v>136</v>
      </c>
      <c r="C106" s="61"/>
      <c r="D106" s="61"/>
      <c r="E106" s="61"/>
      <c r="F106" s="101">
        <f>F107+F110+F113+F116</f>
        <v>836.3000000000001</v>
      </c>
      <c r="G106" s="93">
        <f>G107+G110+G113+G116</f>
        <v>152.29999999999998</v>
      </c>
      <c r="H106" s="111">
        <f t="shared" si="2"/>
        <v>18.211168241061817</v>
      </c>
    </row>
    <row r="107" spans="1:8" s="16" customFormat="1" ht="126.75" customHeight="1">
      <c r="A107" s="54" t="s">
        <v>13</v>
      </c>
      <c r="B107" s="55" t="s">
        <v>33</v>
      </c>
      <c r="C107" s="59"/>
      <c r="D107" s="58"/>
      <c r="E107" s="58"/>
      <c r="F107" s="76">
        <f>F108</f>
        <v>591.6</v>
      </c>
      <c r="G107" s="94">
        <f>G108</f>
        <v>145.7</v>
      </c>
      <c r="H107" s="109">
        <f t="shared" si="2"/>
        <v>24.62812711291413</v>
      </c>
    </row>
    <row r="108" spans="1:8" s="16" customFormat="1" ht="31.5">
      <c r="A108" s="57" t="s">
        <v>36</v>
      </c>
      <c r="B108" s="55" t="s">
        <v>33</v>
      </c>
      <c r="C108" s="59" t="s">
        <v>32</v>
      </c>
      <c r="D108" s="58"/>
      <c r="E108" s="58"/>
      <c r="F108" s="76">
        <f>F109</f>
        <v>591.6</v>
      </c>
      <c r="G108" s="94">
        <f>G109</f>
        <v>145.7</v>
      </c>
      <c r="H108" s="108">
        <f t="shared" si="2"/>
        <v>24.62812711291413</v>
      </c>
    </row>
    <row r="109" spans="1:8" s="16" customFormat="1" ht="15.75">
      <c r="A109" s="57" t="s">
        <v>35</v>
      </c>
      <c r="B109" s="55" t="s">
        <v>33</v>
      </c>
      <c r="C109" s="59" t="s">
        <v>32</v>
      </c>
      <c r="D109" s="58" t="s">
        <v>62</v>
      </c>
      <c r="E109" s="58" t="s">
        <v>128</v>
      </c>
      <c r="F109" s="76">
        <v>591.6</v>
      </c>
      <c r="G109" s="97">
        <v>145.7</v>
      </c>
      <c r="H109" s="108">
        <f t="shared" si="2"/>
        <v>24.62812711291413</v>
      </c>
    </row>
    <row r="110" spans="1:8" s="16" customFormat="1" ht="132.75" customHeight="1">
      <c r="A110" s="64" t="s">
        <v>15</v>
      </c>
      <c r="B110" s="55" t="s">
        <v>34</v>
      </c>
      <c r="C110" s="59"/>
      <c r="D110" s="58"/>
      <c r="E110" s="58"/>
      <c r="F110" s="76">
        <f>F111</f>
        <v>100</v>
      </c>
      <c r="G110" s="94">
        <f>G111</f>
        <v>0</v>
      </c>
      <c r="H110" s="109">
        <f t="shared" si="2"/>
        <v>0</v>
      </c>
    </row>
    <row r="111" spans="1:8" s="16" customFormat="1" ht="31.5">
      <c r="A111" s="57" t="s">
        <v>36</v>
      </c>
      <c r="B111" s="55" t="s">
        <v>34</v>
      </c>
      <c r="C111" s="59" t="s">
        <v>32</v>
      </c>
      <c r="D111" s="58"/>
      <c r="E111" s="58"/>
      <c r="F111" s="76">
        <f>F112</f>
        <v>100</v>
      </c>
      <c r="G111" s="94">
        <f>G112</f>
        <v>0</v>
      </c>
      <c r="H111" s="109">
        <f t="shared" si="2"/>
        <v>0</v>
      </c>
    </row>
    <row r="112" spans="1:8" s="16" customFormat="1" ht="15.75">
      <c r="A112" s="57" t="s">
        <v>123</v>
      </c>
      <c r="B112" s="55" t="s">
        <v>34</v>
      </c>
      <c r="C112" s="59" t="s">
        <v>32</v>
      </c>
      <c r="D112" s="58" t="s">
        <v>62</v>
      </c>
      <c r="E112" s="58" t="s">
        <v>130</v>
      </c>
      <c r="F112" s="76">
        <v>100</v>
      </c>
      <c r="G112" s="97">
        <v>0</v>
      </c>
      <c r="H112" s="108">
        <f t="shared" si="2"/>
        <v>0</v>
      </c>
    </row>
    <row r="113" spans="1:8" s="16" customFormat="1" ht="129" customHeight="1">
      <c r="A113" s="64" t="s">
        <v>16</v>
      </c>
      <c r="B113" s="55" t="s">
        <v>84</v>
      </c>
      <c r="C113" s="59"/>
      <c r="D113" s="58"/>
      <c r="E113" s="58"/>
      <c r="F113" s="76">
        <f>F114</f>
        <v>21</v>
      </c>
      <c r="G113" s="94">
        <f>G114</f>
        <v>6.6</v>
      </c>
      <c r="H113" s="109">
        <f t="shared" si="2"/>
        <v>31.428571428571427</v>
      </c>
    </row>
    <row r="114" spans="1:8" s="16" customFormat="1" ht="15.75">
      <c r="A114" s="57" t="s">
        <v>74</v>
      </c>
      <c r="B114" s="55" t="s">
        <v>84</v>
      </c>
      <c r="C114" s="59" t="s">
        <v>73</v>
      </c>
      <c r="D114" s="58"/>
      <c r="E114" s="58"/>
      <c r="F114" s="76">
        <f>F115</f>
        <v>21</v>
      </c>
      <c r="G114" s="94">
        <f>G115</f>
        <v>6.6</v>
      </c>
      <c r="H114" s="108">
        <f t="shared" si="2"/>
        <v>31.428571428571427</v>
      </c>
    </row>
    <row r="115" spans="1:8" s="16" customFormat="1" ht="15.75">
      <c r="A115" s="57" t="s">
        <v>123</v>
      </c>
      <c r="B115" s="55" t="s">
        <v>84</v>
      </c>
      <c r="C115" s="59" t="s">
        <v>73</v>
      </c>
      <c r="D115" s="58" t="s">
        <v>62</v>
      </c>
      <c r="E115" s="58" t="s">
        <v>130</v>
      </c>
      <c r="F115" s="76">
        <f>15+6</f>
        <v>21</v>
      </c>
      <c r="G115" s="97">
        <v>6.6</v>
      </c>
      <c r="H115" s="108">
        <f t="shared" si="2"/>
        <v>31.428571428571427</v>
      </c>
    </row>
    <row r="116" spans="1:8" s="16" customFormat="1" ht="142.5" customHeight="1">
      <c r="A116" s="64" t="s">
        <v>185</v>
      </c>
      <c r="B116" s="55" t="s">
        <v>174</v>
      </c>
      <c r="C116" s="59"/>
      <c r="D116" s="58"/>
      <c r="E116" s="58"/>
      <c r="F116" s="76">
        <f>F117</f>
        <v>123.7</v>
      </c>
      <c r="G116" s="94">
        <f>G117</f>
        <v>0</v>
      </c>
      <c r="H116" s="109">
        <f t="shared" si="2"/>
        <v>0</v>
      </c>
    </row>
    <row r="117" spans="1:8" s="16" customFormat="1" ht="31.5">
      <c r="A117" s="63" t="s">
        <v>175</v>
      </c>
      <c r="B117" s="55" t="s">
        <v>174</v>
      </c>
      <c r="C117" s="59" t="s">
        <v>7</v>
      </c>
      <c r="D117" s="58"/>
      <c r="E117" s="58"/>
      <c r="F117" s="76">
        <f>F118</f>
        <v>123.7</v>
      </c>
      <c r="G117" s="94">
        <f>G118</f>
        <v>0</v>
      </c>
      <c r="H117" s="109">
        <f t="shared" si="2"/>
        <v>0</v>
      </c>
    </row>
    <row r="118" spans="1:8" s="16" customFormat="1" ht="15.75">
      <c r="A118" s="57" t="s">
        <v>123</v>
      </c>
      <c r="B118" s="55" t="s">
        <v>174</v>
      </c>
      <c r="C118" s="59" t="s">
        <v>7</v>
      </c>
      <c r="D118" s="58" t="s">
        <v>62</v>
      </c>
      <c r="E118" s="58" t="s">
        <v>130</v>
      </c>
      <c r="F118" s="76">
        <v>123.7</v>
      </c>
      <c r="G118" s="97">
        <v>0</v>
      </c>
      <c r="H118" s="108">
        <f t="shared" si="2"/>
        <v>0</v>
      </c>
    </row>
    <row r="119" spans="1:8" s="16" customFormat="1" ht="110.25" customHeight="1">
      <c r="A119" s="64" t="s">
        <v>156</v>
      </c>
      <c r="B119" s="78" t="s">
        <v>164</v>
      </c>
      <c r="C119" s="79"/>
      <c r="D119" s="79"/>
      <c r="E119" s="79"/>
      <c r="F119" s="102">
        <f>F120+F123</f>
        <v>750</v>
      </c>
      <c r="G119" s="99">
        <f>G120+G123</f>
        <v>0</v>
      </c>
      <c r="H119" s="111">
        <f t="shared" si="2"/>
        <v>0</v>
      </c>
    </row>
    <row r="120" spans="1:8" s="15" customFormat="1" ht="129.75" customHeight="1">
      <c r="A120" s="64" t="s">
        <v>88</v>
      </c>
      <c r="B120" s="55" t="s">
        <v>41</v>
      </c>
      <c r="C120" s="65"/>
      <c r="D120" s="56"/>
      <c r="E120" s="56"/>
      <c r="F120" s="76">
        <f>F121</f>
        <v>50</v>
      </c>
      <c r="G120" s="94">
        <f>G121</f>
        <v>0</v>
      </c>
      <c r="H120" s="109">
        <f t="shared" si="2"/>
        <v>0</v>
      </c>
    </row>
    <row r="121" spans="1:8" s="14" customFormat="1" ht="15.75">
      <c r="A121" s="57" t="s">
        <v>178</v>
      </c>
      <c r="B121" s="55" t="s">
        <v>41</v>
      </c>
      <c r="C121" s="58" t="s">
        <v>173</v>
      </c>
      <c r="D121" s="58"/>
      <c r="E121" s="58"/>
      <c r="F121" s="76">
        <f>F122</f>
        <v>50</v>
      </c>
      <c r="G121" s="94">
        <f>G122</f>
        <v>0</v>
      </c>
      <c r="H121" s="108">
        <f t="shared" si="2"/>
        <v>0</v>
      </c>
    </row>
    <row r="122" spans="1:8" s="15" customFormat="1" ht="15.75">
      <c r="A122" s="57" t="s">
        <v>124</v>
      </c>
      <c r="B122" s="55" t="s">
        <v>41</v>
      </c>
      <c r="C122" s="58" t="s">
        <v>173</v>
      </c>
      <c r="D122" s="58" t="s">
        <v>95</v>
      </c>
      <c r="E122" s="58" t="s">
        <v>128</v>
      </c>
      <c r="F122" s="76">
        <v>50</v>
      </c>
      <c r="G122" s="97">
        <v>0</v>
      </c>
      <c r="H122" s="108">
        <f t="shared" si="2"/>
        <v>0</v>
      </c>
    </row>
    <row r="123" spans="1:8" s="14" customFormat="1" ht="132.75" customHeight="1">
      <c r="A123" s="64" t="s">
        <v>60</v>
      </c>
      <c r="B123" s="55" t="s">
        <v>42</v>
      </c>
      <c r="C123" s="66"/>
      <c r="D123" s="66"/>
      <c r="E123" s="66"/>
      <c r="F123" s="76">
        <f>F124</f>
        <v>700</v>
      </c>
      <c r="G123" s="94">
        <f>G124</f>
        <v>0</v>
      </c>
      <c r="H123" s="109">
        <f t="shared" si="2"/>
        <v>0</v>
      </c>
    </row>
    <row r="124" spans="1:8" s="14" customFormat="1" ht="47.25">
      <c r="A124" s="57" t="s">
        <v>182</v>
      </c>
      <c r="B124" s="55" t="s">
        <v>42</v>
      </c>
      <c r="C124" s="58" t="s">
        <v>99</v>
      </c>
      <c r="D124" s="58"/>
      <c r="E124" s="58"/>
      <c r="F124" s="76">
        <f>F125</f>
        <v>700</v>
      </c>
      <c r="G124" s="94">
        <f>G125</f>
        <v>0</v>
      </c>
      <c r="H124" s="109">
        <f t="shared" si="2"/>
        <v>0</v>
      </c>
    </row>
    <row r="125" spans="1:8" s="14" customFormat="1" ht="15.75">
      <c r="A125" s="67" t="s">
        <v>148</v>
      </c>
      <c r="B125" s="55" t="s">
        <v>42</v>
      </c>
      <c r="C125" s="58" t="s">
        <v>99</v>
      </c>
      <c r="D125" s="58" t="s">
        <v>94</v>
      </c>
      <c r="E125" s="58" t="s">
        <v>129</v>
      </c>
      <c r="F125" s="76">
        <v>700</v>
      </c>
      <c r="G125" s="97">
        <v>0</v>
      </c>
      <c r="H125" s="108">
        <f t="shared" si="2"/>
        <v>0</v>
      </c>
    </row>
    <row r="126" spans="1:8" s="14" customFormat="1" ht="127.5" customHeight="1">
      <c r="A126" s="68" t="s">
        <v>179</v>
      </c>
      <c r="B126" s="60" t="s">
        <v>43</v>
      </c>
      <c r="C126" s="58"/>
      <c r="D126" s="58"/>
      <c r="E126" s="58"/>
      <c r="F126" s="101">
        <f>F127+F130+F133+F136</f>
        <v>352</v>
      </c>
      <c r="G126" s="93">
        <f>G127+G130+G133+G136</f>
        <v>0</v>
      </c>
      <c r="H126" s="111">
        <f t="shared" si="2"/>
        <v>0</v>
      </c>
    </row>
    <row r="127" spans="1:8" s="14" customFormat="1" ht="157.5" customHeight="1">
      <c r="A127" s="68" t="s">
        <v>86</v>
      </c>
      <c r="B127" s="55" t="s">
        <v>61</v>
      </c>
      <c r="C127" s="58"/>
      <c r="D127" s="58"/>
      <c r="E127" s="58"/>
      <c r="F127" s="76">
        <f>F128</f>
        <v>260</v>
      </c>
      <c r="G127" s="94">
        <f>G128</f>
        <v>0</v>
      </c>
      <c r="H127" s="109">
        <f t="shared" si="2"/>
        <v>0</v>
      </c>
    </row>
    <row r="128" spans="1:8" ht="31.5">
      <c r="A128" s="57" t="s">
        <v>177</v>
      </c>
      <c r="B128" s="55" t="s">
        <v>61</v>
      </c>
      <c r="C128" s="59" t="s">
        <v>99</v>
      </c>
      <c r="D128" s="59"/>
      <c r="E128" s="59"/>
      <c r="F128" s="76">
        <f>F129</f>
        <v>260</v>
      </c>
      <c r="G128" s="94">
        <f>G129</f>
        <v>0</v>
      </c>
      <c r="H128" s="109">
        <f t="shared" si="2"/>
        <v>0</v>
      </c>
    </row>
    <row r="129" spans="1:8" s="14" customFormat="1" ht="53.25" customHeight="1">
      <c r="A129" s="69" t="s">
        <v>68</v>
      </c>
      <c r="B129" s="55" t="s">
        <v>61</v>
      </c>
      <c r="C129" s="59" t="s">
        <v>99</v>
      </c>
      <c r="D129" s="59" t="s">
        <v>130</v>
      </c>
      <c r="E129" s="59" t="s">
        <v>96</v>
      </c>
      <c r="F129" s="76">
        <v>260</v>
      </c>
      <c r="G129" s="107">
        <v>0</v>
      </c>
      <c r="H129" s="109">
        <f t="shared" si="2"/>
        <v>0</v>
      </c>
    </row>
    <row r="130" spans="1:8" s="14" customFormat="1" ht="147" customHeight="1">
      <c r="A130" s="68" t="s">
        <v>87</v>
      </c>
      <c r="B130" s="55" t="s">
        <v>44</v>
      </c>
      <c r="C130" s="59"/>
      <c r="D130" s="59"/>
      <c r="E130" s="59"/>
      <c r="F130" s="76">
        <f>F131</f>
        <v>45</v>
      </c>
      <c r="G130" s="94">
        <f>G131</f>
        <v>0</v>
      </c>
      <c r="H130" s="109">
        <f t="shared" si="2"/>
        <v>0</v>
      </c>
    </row>
    <row r="131" spans="1:8" s="14" customFormat="1" ht="31.5">
      <c r="A131" s="57" t="s">
        <v>177</v>
      </c>
      <c r="B131" s="55" t="s">
        <v>44</v>
      </c>
      <c r="C131" s="59" t="s">
        <v>99</v>
      </c>
      <c r="D131" s="59"/>
      <c r="E131" s="59"/>
      <c r="F131" s="76">
        <f>F132</f>
        <v>45</v>
      </c>
      <c r="G131" s="94">
        <f>G132</f>
        <v>0</v>
      </c>
      <c r="H131" s="109">
        <f t="shared" si="2"/>
        <v>0</v>
      </c>
    </row>
    <row r="132" spans="1:8" s="14" customFormat="1" ht="33" customHeight="1">
      <c r="A132" s="69" t="s">
        <v>68</v>
      </c>
      <c r="B132" s="55" t="s">
        <v>44</v>
      </c>
      <c r="C132" s="59" t="s">
        <v>99</v>
      </c>
      <c r="D132" s="59" t="s">
        <v>130</v>
      </c>
      <c r="E132" s="59" t="s">
        <v>96</v>
      </c>
      <c r="F132" s="106">
        <v>45</v>
      </c>
      <c r="G132" s="97">
        <v>0</v>
      </c>
      <c r="H132" s="108">
        <f t="shared" si="2"/>
        <v>0</v>
      </c>
    </row>
    <row r="133" spans="1:8" s="14" customFormat="1" ht="164.25" customHeight="1">
      <c r="A133" s="68" t="s">
        <v>153</v>
      </c>
      <c r="B133" s="55" t="s">
        <v>45</v>
      </c>
      <c r="C133" s="59"/>
      <c r="D133" s="59"/>
      <c r="E133" s="59"/>
      <c r="F133" s="76">
        <f>F134</f>
        <v>42</v>
      </c>
      <c r="G133" s="94">
        <f>G134</f>
        <v>0</v>
      </c>
      <c r="H133" s="109">
        <f t="shared" si="2"/>
        <v>0</v>
      </c>
    </row>
    <row r="134" spans="1:8" s="14" customFormat="1" ht="47.25">
      <c r="A134" s="57" t="s">
        <v>182</v>
      </c>
      <c r="B134" s="55" t="s">
        <v>45</v>
      </c>
      <c r="C134" s="59" t="s">
        <v>99</v>
      </c>
      <c r="D134" s="59"/>
      <c r="E134" s="59"/>
      <c r="F134" s="76">
        <f>F135</f>
        <v>42</v>
      </c>
      <c r="G134" s="94">
        <f>G135</f>
        <v>0</v>
      </c>
      <c r="H134" s="109">
        <f t="shared" si="2"/>
        <v>0</v>
      </c>
    </row>
    <row r="135" spans="1:8" s="14" customFormat="1" ht="49.5" customHeight="1">
      <c r="A135" s="69" t="s">
        <v>85</v>
      </c>
      <c r="B135" s="55" t="s">
        <v>45</v>
      </c>
      <c r="C135" s="59" t="s">
        <v>99</v>
      </c>
      <c r="D135" s="59" t="s">
        <v>130</v>
      </c>
      <c r="E135" s="59" t="s">
        <v>96</v>
      </c>
      <c r="F135" s="76">
        <v>42</v>
      </c>
      <c r="G135" s="107">
        <v>0</v>
      </c>
      <c r="H135" s="109">
        <f t="shared" si="2"/>
        <v>0</v>
      </c>
    </row>
    <row r="136" spans="1:8" s="14" customFormat="1" ht="148.5" customHeight="1">
      <c r="A136" s="68" t="s">
        <v>154</v>
      </c>
      <c r="B136" s="55" t="s">
        <v>46</v>
      </c>
      <c r="C136" s="59"/>
      <c r="D136" s="59"/>
      <c r="E136" s="59"/>
      <c r="F136" s="76">
        <f>F137</f>
        <v>5</v>
      </c>
      <c r="G136" s="94">
        <f>G137</f>
        <v>0</v>
      </c>
      <c r="H136" s="109">
        <f t="shared" si="2"/>
        <v>0</v>
      </c>
    </row>
    <row r="137" spans="1:8" s="14" customFormat="1" ht="47.25">
      <c r="A137" s="57" t="s">
        <v>182</v>
      </c>
      <c r="B137" s="55" t="s">
        <v>46</v>
      </c>
      <c r="C137" s="59" t="s">
        <v>99</v>
      </c>
      <c r="D137" s="59"/>
      <c r="E137" s="59"/>
      <c r="F137" s="76">
        <f>F138</f>
        <v>5</v>
      </c>
      <c r="G137" s="94">
        <f>G138</f>
        <v>0</v>
      </c>
      <c r="H137" s="109">
        <f t="shared" si="2"/>
        <v>0</v>
      </c>
    </row>
    <row r="138" spans="1:8" s="14" customFormat="1" ht="45.75" customHeight="1">
      <c r="A138" s="69" t="s">
        <v>68</v>
      </c>
      <c r="B138" s="55" t="s">
        <v>46</v>
      </c>
      <c r="C138" s="59" t="s">
        <v>99</v>
      </c>
      <c r="D138" s="59" t="s">
        <v>130</v>
      </c>
      <c r="E138" s="59" t="s">
        <v>96</v>
      </c>
      <c r="F138" s="76">
        <v>5</v>
      </c>
      <c r="G138" s="107">
        <v>0</v>
      </c>
      <c r="H138" s="109">
        <f t="shared" si="2"/>
        <v>0</v>
      </c>
    </row>
    <row r="139" spans="1:8" s="14" customFormat="1" ht="114" customHeight="1">
      <c r="A139" s="68" t="s">
        <v>107</v>
      </c>
      <c r="B139" s="60" t="s">
        <v>186</v>
      </c>
      <c r="C139" s="59"/>
      <c r="D139" s="59"/>
      <c r="E139" s="59"/>
      <c r="F139" s="101">
        <f>F140+F143</f>
        <v>390</v>
      </c>
      <c r="G139" s="93">
        <f>G140+G143</f>
        <v>0</v>
      </c>
      <c r="H139" s="111">
        <f t="shared" si="2"/>
        <v>0</v>
      </c>
    </row>
    <row r="140" spans="1:8" s="14" customFormat="1" ht="130.5" customHeight="1">
      <c r="A140" s="68" t="s">
        <v>191</v>
      </c>
      <c r="B140" s="55" t="s">
        <v>187</v>
      </c>
      <c r="C140" s="59"/>
      <c r="D140" s="59"/>
      <c r="E140" s="59"/>
      <c r="F140" s="76">
        <f>F141</f>
        <v>110.6</v>
      </c>
      <c r="G140" s="94">
        <f>G141</f>
        <v>0</v>
      </c>
      <c r="H140" s="109">
        <f t="shared" si="2"/>
        <v>0</v>
      </c>
    </row>
    <row r="141" spans="1:8" s="14" customFormat="1" ht="47.25">
      <c r="A141" s="57" t="s">
        <v>182</v>
      </c>
      <c r="B141" s="55" t="s">
        <v>187</v>
      </c>
      <c r="C141" s="59" t="s">
        <v>99</v>
      </c>
      <c r="D141" s="59"/>
      <c r="E141" s="59"/>
      <c r="F141" s="106">
        <f>F142</f>
        <v>110.6</v>
      </c>
      <c r="G141" s="105">
        <f>G142</f>
        <v>0</v>
      </c>
      <c r="H141" s="108">
        <f aca="true" t="shared" si="3" ref="H141:H204">G141/F141*100</f>
        <v>0</v>
      </c>
    </row>
    <row r="142" spans="1:8" s="14" customFormat="1" ht="15.75">
      <c r="A142" s="69" t="s">
        <v>122</v>
      </c>
      <c r="B142" s="55" t="s">
        <v>187</v>
      </c>
      <c r="C142" s="59" t="s">
        <v>99</v>
      </c>
      <c r="D142" s="59" t="s">
        <v>128</v>
      </c>
      <c r="E142" s="59" t="s">
        <v>55</v>
      </c>
      <c r="F142" s="76">
        <v>110.6</v>
      </c>
      <c r="G142" s="97">
        <v>0</v>
      </c>
      <c r="H142" s="108">
        <f t="shared" si="3"/>
        <v>0</v>
      </c>
    </row>
    <row r="143" spans="1:8" s="14" customFormat="1" ht="141" customHeight="1">
      <c r="A143" s="68" t="s">
        <v>108</v>
      </c>
      <c r="B143" s="55" t="s">
        <v>188</v>
      </c>
      <c r="C143" s="59"/>
      <c r="D143" s="59"/>
      <c r="E143" s="59"/>
      <c r="F143" s="76">
        <f>F144+F146+F148</f>
        <v>279.4</v>
      </c>
      <c r="G143" s="94">
        <f>G144+G146+G148</f>
        <v>0</v>
      </c>
      <c r="H143" s="109">
        <f t="shared" si="3"/>
        <v>0</v>
      </c>
    </row>
    <row r="144" spans="1:8" s="14" customFormat="1" ht="47.25">
      <c r="A144" s="57" t="s">
        <v>182</v>
      </c>
      <c r="B144" s="55" t="s">
        <v>188</v>
      </c>
      <c r="C144" s="59" t="s">
        <v>99</v>
      </c>
      <c r="D144" s="59"/>
      <c r="E144" s="59"/>
      <c r="F144" s="76">
        <f>F145</f>
        <v>76</v>
      </c>
      <c r="G144" s="94">
        <f>G145</f>
        <v>0</v>
      </c>
      <c r="H144" s="109">
        <f t="shared" si="3"/>
        <v>0</v>
      </c>
    </row>
    <row r="145" spans="1:8" s="14" customFormat="1" ht="49.5" customHeight="1">
      <c r="A145" s="69" t="s">
        <v>68</v>
      </c>
      <c r="B145" s="55" t="s">
        <v>188</v>
      </c>
      <c r="C145" s="59" t="s">
        <v>99</v>
      </c>
      <c r="D145" s="59" t="s">
        <v>130</v>
      </c>
      <c r="E145" s="59" t="s">
        <v>96</v>
      </c>
      <c r="F145" s="76">
        <v>76</v>
      </c>
      <c r="G145" s="107">
        <v>0</v>
      </c>
      <c r="H145" s="109">
        <f t="shared" si="3"/>
        <v>0</v>
      </c>
    </row>
    <row r="146" spans="1:8" s="14" customFormat="1" ht="47.25">
      <c r="A146" s="57" t="s">
        <v>182</v>
      </c>
      <c r="B146" s="55" t="s">
        <v>188</v>
      </c>
      <c r="C146" s="59" t="s">
        <v>99</v>
      </c>
      <c r="D146" s="59"/>
      <c r="E146" s="59"/>
      <c r="F146" s="76">
        <f>F147</f>
        <v>42.4</v>
      </c>
      <c r="G146" s="94">
        <f>G147</f>
        <v>0</v>
      </c>
      <c r="H146" s="109">
        <f t="shared" si="3"/>
        <v>0</v>
      </c>
    </row>
    <row r="147" spans="1:8" s="14" customFormat="1" ht="15.75">
      <c r="A147" s="57" t="s">
        <v>157</v>
      </c>
      <c r="B147" s="55" t="s">
        <v>188</v>
      </c>
      <c r="C147" s="59" t="s">
        <v>99</v>
      </c>
      <c r="D147" s="59" t="s">
        <v>93</v>
      </c>
      <c r="E147" s="59" t="s">
        <v>96</v>
      </c>
      <c r="F147" s="76">
        <v>42.4</v>
      </c>
      <c r="G147" s="97">
        <v>0</v>
      </c>
      <c r="H147" s="108">
        <f t="shared" si="3"/>
        <v>0</v>
      </c>
    </row>
    <row r="148" spans="1:8" s="14" customFormat="1" ht="47.25">
      <c r="A148" s="57" t="s">
        <v>182</v>
      </c>
      <c r="B148" s="55" t="s">
        <v>188</v>
      </c>
      <c r="C148" s="59" t="s">
        <v>99</v>
      </c>
      <c r="D148" s="59"/>
      <c r="E148" s="59"/>
      <c r="F148" s="76">
        <f>F149</f>
        <v>161</v>
      </c>
      <c r="G148" s="94">
        <f>G149</f>
        <v>0</v>
      </c>
      <c r="H148" s="109">
        <f t="shared" si="3"/>
        <v>0</v>
      </c>
    </row>
    <row r="149" spans="1:8" s="14" customFormat="1" ht="15.75">
      <c r="A149" s="57" t="s">
        <v>18</v>
      </c>
      <c r="B149" s="55" t="s">
        <v>188</v>
      </c>
      <c r="C149" s="59" t="s">
        <v>99</v>
      </c>
      <c r="D149" s="59" t="s">
        <v>94</v>
      </c>
      <c r="E149" s="59" t="s">
        <v>130</v>
      </c>
      <c r="F149" s="76">
        <v>161</v>
      </c>
      <c r="G149" s="97">
        <v>0</v>
      </c>
      <c r="H149" s="108">
        <f t="shared" si="3"/>
        <v>0</v>
      </c>
    </row>
    <row r="150" spans="1:8" s="40" customFormat="1" ht="28.5" customHeight="1">
      <c r="A150" s="80" t="s">
        <v>149</v>
      </c>
      <c r="B150" s="78" t="s">
        <v>126</v>
      </c>
      <c r="C150" s="79"/>
      <c r="D150" s="79"/>
      <c r="E150" s="79"/>
      <c r="F150" s="102">
        <f>F151</f>
        <v>12047.499999999998</v>
      </c>
      <c r="G150" s="99">
        <f>G151</f>
        <v>1783.5</v>
      </c>
      <c r="H150" s="111">
        <f t="shared" si="3"/>
        <v>14.8039012243204</v>
      </c>
    </row>
    <row r="151" spans="1:8" s="14" customFormat="1" ht="27" customHeight="1">
      <c r="A151" s="57" t="s">
        <v>150</v>
      </c>
      <c r="B151" s="55" t="s">
        <v>117</v>
      </c>
      <c r="C151" s="58"/>
      <c r="D151" s="58"/>
      <c r="E151" s="58"/>
      <c r="F151" s="76">
        <f>F152+F155+F165+F169+F175+F179</f>
        <v>12047.499999999998</v>
      </c>
      <c r="G151" s="94">
        <f>G152+G155+G165+G169+G175+G179</f>
        <v>1783.5</v>
      </c>
      <c r="H151" s="109">
        <f t="shared" si="3"/>
        <v>14.8039012243204</v>
      </c>
    </row>
    <row r="152" spans="1:8" s="14" customFormat="1" ht="31.5">
      <c r="A152" s="57" t="s">
        <v>132</v>
      </c>
      <c r="B152" s="55" t="s">
        <v>160</v>
      </c>
      <c r="C152" s="58"/>
      <c r="D152" s="58"/>
      <c r="E152" s="58"/>
      <c r="F152" s="76">
        <f>F153</f>
        <v>1189.8</v>
      </c>
      <c r="G152" s="94">
        <f>G153</f>
        <v>210.7</v>
      </c>
      <c r="H152" s="109">
        <f t="shared" si="3"/>
        <v>17.708858631702807</v>
      </c>
    </row>
    <row r="153" spans="1:8" s="14" customFormat="1" ht="31.5">
      <c r="A153" s="57" t="s">
        <v>180</v>
      </c>
      <c r="B153" s="55" t="s">
        <v>160</v>
      </c>
      <c r="C153" s="58" t="s">
        <v>47</v>
      </c>
      <c r="D153" s="58"/>
      <c r="E153" s="58"/>
      <c r="F153" s="76">
        <f>F154</f>
        <v>1189.8</v>
      </c>
      <c r="G153" s="94">
        <f>G154</f>
        <v>210.7</v>
      </c>
      <c r="H153" s="109">
        <f t="shared" si="3"/>
        <v>17.708858631702807</v>
      </c>
    </row>
    <row r="154" spans="1:8" s="14" customFormat="1" ht="13.5" customHeight="1">
      <c r="A154" s="57" t="s">
        <v>151</v>
      </c>
      <c r="B154" s="55" t="s">
        <v>160</v>
      </c>
      <c r="C154" s="58" t="s">
        <v>47</v>
      </c>
      <c r="D154" s="58" t="s">
        <v>128</v>
      </c>
      <c r="E154" s="58" t="s">
        <v>93</v>
      </c>
      <c r="F154" s="76">
        <v>1189.8</v>
      </c>
      <c r="G154" s="97">
        <v>210.7</v>
      </c>
      <c r="H154" s="108">
        <f t="shared" si="3"/>
        <v>17.708858631702807</v>
      </c>
    </row>
    <row r="155" spans="1:8" s="14" customFormat="1" ht="33" customHeight="1">
      <c r="A155" s="57" t="s">
        <v>131</v>
      </c>
      <c r="B155" s="55" t="s">
        <v>118</v>
      </c>
      <c r="C155" s="58"/>
      <c r="D155" s="58"/>
      <c r="E155" s="58"/>
      <c r="F155" s="76">
        <f>F156+F159+F162</f>
        <v>8901.1</v>
      </c>
      <c r="G155" s="94">
        <f>G156+G159+G162</f>
        <v>1513.2</v>
      </c>
      <c r="H155" s="109">
        <f t="shared" si="3"/>
        <v>17.000146049364684</v>
      </c>
    </row>
    <row r="156" spans="1:8" s="14" customFormat="1" ht="31.5">
      <c r="A156" s="57" t="s">
        <v>180</v>
      </c>
      <c r="B156" s="55" t="s">
        <v>118</v>
      </c>
      <c r="C156" s="58" t="s">
        <v>47</v>
      </c>
      <c r="D156" s="58"/>
      <c r="E156" s="58"/>
      <c r="F156" s="76">
        <f>F157+F158</f>
        <v>6872.6</v>
      </c>
      <c r="G156" s="94">
        <f>G157+G158</f>
        <v>1120.2</v>
      </c>
      <c r="H156" s="109">
        <f t="shared" si="3"/>
        <v>16.299508191950647</v>
      </c>
    </row>
    <row r="157" spans="1:8" s="14" customFormat="1" ht="48.75" customHeight="1">
      <c r="A157" s="57" t="s">
        <v>120</v>
      </c>
      <c r="B157" s="55" t="s">
        <v>118</v>
      </c>
      <c r="C157" s="58" t="s">
        <v>47</v>
      </c>
      <c r="D157" s="58" t="s">
        <v>128</v>
      </c>
      <c r="E157" s="58" t="s">
        <v>130</v>
      </c>
      <c r="F157" s="76">
        <v>625</v>
      </c>
      <c r="G157" s="107">
        <v>103.7</v>
      </c>
      <c r="H157" s="109">
        <f t="shared" si="3"/>
        <v>16.592000000000002</v>
      </c>
    </row>
    <row r="158" spans="1:8" s="14" customFormat="1" ht="13.5" customHeight="1">
      <c r="A158" s="57" t="s">
        <v>151</v>
      </c>
      <c r="B158" s="55" t="s">
        <v>118</v>
      </c>
      <c r="C158" s="58" t="s">
        <v>47</v>
      </c>
      <c r="D158" s="58" t="s">
        <v>128</v>
      </c>
      <c r="E158" s="58" t="s">
        <v>93</v>
      </c>
      <c r="F158" s="76">
        <f>6247.6</f>
        <v>6247.6</v>
      </c>
      <c r="G158" s="97">
        <v>1016.5</v>
      </c>
      <c r="H158" s="108">
        <f t="shared" si="3"/>
        <v>16.270247775145656</v>
      </c>
    </row>
    <row r="159" spans="1:8" s="14" customFormat="1" ht="47.25">
      <c r="A159" s="57" t="s">
        <v>182</v>
      </c>
      <c r="B159" s="55" t="s">
        <v>118</v>
      </c>
      <c r="C159" s="58" t="s">
        <v>99</v>
      </c>
      <c r="D159" s="58"/>
      <c r="E159" s="58"/>
      <c r="F159" s="76">
        <f>F160+F161</f>
        <v>2003.4</v>
      </c>
      <c r="G159" s="94">
        <f>G160+G161</f>
        <v>392.59999999999997</v>
      </c>
      <c r="H159" s="109">
        <f t="shared" si="3"/>
        <v>19.596685634421483</v>
      </c>
    </row>
    <row r="160" spans="1:8" s="14" customFormat="1" ht="46.5" customHeight="1">
      <c r="A160" s="57" t="s">
        <v>181</v>
      </c>
      <c r="B160" s="55" t="s">
        <v>118</v>
      </c>
      <c r="C160" s="58" t="s">
        <v>99</v>
      </c>
      <c r="D160" s="58" t="s">
        <v>128</v>
      </c>
      <c r="E160" s="58" t="s">
        <v>130</v>
      </c>
      <c r="F160" s="76">
        <v>284.9</v>
      </c>
      <c r="G160" s="107">
        <v>36.9</v>
      </c>
      <c r="H160" s="109">
        <f t="shared" si="3"/>
        <v>12.951912951912952</v>
      </c>
    </row>
    <row r="161" spans="1:8" s="14" customFormat="1" ht="15.75">
      <c r="A161" s="57" t="s">
        <v>151</v>
      </c>
      <c r="B161" s="55" t="s">
        <v>118</v>
      </c>
      <c r="C161" s="58" t="s">
        <v>99</v>
      </c>
      <c r="D161" s="58" t="s">
        <v>128</v>
      </c>
      <c r="E161" s="58" t="s">
        <v>93</v>
      </c>
      <c r="F161" s="76">
        <f>1603+101.8+13.7</f>
        <v>1718.5</v>
      </c>
      <c r="G161" s="97">
        <v>355.7</v>
      </c>
      <c r="H161" s="108">
        <f t="shared" si="3"/>
        <v>20.698283386674422</v>
      </c>
    </row>
    <row r="162" spans="1:8" s="14" customFormat="1" ht="15" customHeight="1">
      <c r="A162" s="57" t="s">
        <v>92</v>
      </c>
      <c r="B162" s="55" t="s">
        <v>118</v>
      </c>
      <c r="C162" s="58" t="s">
        <v>38</v>
      </c>
      <c r="D162" s="58"/>
      <c r="E162" s="58"/>
      <c r="F162" s="76">
        <f>F163+F164</f>
        <v>25.1</v>
      </c>
      <c r="G162" s="94">
        <f>G163+G164</f>
        <v>0.4</v>
      </c>
      <c r="H162" s="108">
        <f t="shared" si="3"/>
        <v>1.593625498007968</v>
      </c>
    </row>
    <row r="163" spans="1:8" s="14" customFormat="1" ht="46.5" customHeight="1">
      <c r="A163" s="57" t="s">
        <v>181</v>
      </c>
      <c r="B163" s="55" t="s">
        <v>118</v>
      </c>
      <c r="C163" s="58" t="s">
        <v>38</v>
      </c>
      <c r="D163" s="58" t="s">
        <v>128</v>
      </c>
      <c r="E163" s="58" t="s">
        <v>130</v>
      </c>
      <c r="F163" s="76">
        <v>0.1</v>
      </c>
      <c r="G163" s="107">
        <v>0</v>
      </c>
      <c r="H163" s="109">
        <f t="shared" si="3"/>
        <v>0</v>
      </c>
    </row>
    <row r="164" spans="1:8" s="14" customFormat="1" ht="18" customHeight="1">
      <c r="A164" s="57" t="s">
        <v>151</v>
      </c>
      <c r="B164" s="55" t="s">
        <v>118</v>
      </c>
      <c r="C164" s="58" t="s">
        <v>38</v>
      </c>
      <c r="D164" s="58" t="s">
        <v>128</v>
      </c>
      <c r="E164" s="58" t="s">
        <v>93</v>
      </c>
      <c r="F164" s="76">
        <v>25</v>
      </c>
      <c r="G164" s="97">
        <v>0.4</v>
      </c>
      <c r="H164" s="108">
        <f t="shared" si="3"/>
        <v>1.6</v>
      </c>
    </row>
    <row r="165" spans="1:8" s="14" customFormat="1" ht="35.25" customHeight="1">
      <c r="A165" s="57" t="s">
        <v>135</v>
      </c>
      <c r="B165" s="55" t="s">
        <v>133</v>
      </c>
      <c r="C165" s="58"/>
      <c r="D165" s="58"/>
      <c r="E165" s="58"/>
      <c r="F165" s="76">
        <f aca="true" t="shared" si="4" ref="F165:G167">F166</f>
        <v>57</v>
      </c>
      <c r="G165" s="94">
        <f t="shared" si="4"/>
        <v>14.3</v>
      </c>
      <c r="H165" s="109">
        <f t="shared" si="3"/>
        <v>25.087719298245613</v>
      </c>
    </row>
    <row r="166" spans="1:8" s="14" customFormat="1" ht="51.75" customHeight="1">
      <c r="A166" s="54" t="s">
        <v>76</v>
      </c>
      <c r="B166" s="55" t="s">
        <v>134</v>
      </c>
      <c r="C166" s="58"/>
      <c r="D166" s="58"/>
      <c r="E166" s="58"/>
      <c r="F166" s="76">
        <f t="shared" si="4"/>
        <v>57</v>
      </c>
      <c r="G166" s="94">
        <f t="shared" si="4"/>
        <v>14.3</v>
      </c>
      <c r="H166" s="109">
        <f t="shared" si="3"/>
        <v>25.087719298245613</v>
      </c>
    </row>
    <row r="167" spans="1:8" s="14" customFormat="1" ht="18.75" customHeight="1">
      <c r="A167" s="57" t="s">
        <v>49</v>
      </c>
      <c r="B167" s="55" t="s">
        <v>134</v>
      </c>
      <c r="C167" s="58" t="s">
        <v>48</v>
      </c>
      <c r="D167" s="58"/>
      <c r="E167" s="58"/>
      <c r="F167" s="76">
        <f t="shared" si="4"/>
        <v>57</v>
      </c>
      <c r="G167" s="94">
        <f t="shared" si="4"/>
        <v>14.3</v>
      </c>
      <c r="H167" s="108">
        <f t="shared" si="3"/>
        <v>25.087719298245613</v>
      </c>
    </row>
    <row r="168" spans="1:8" s="14" customFormat="1" ht="19.5" customHeight="1">
      <c r="A168" s="57" t="s">
        <v>151</v>
      </c>
      <c r="B168" s="55" t="s">
        <v>134</v>
      </c>
      <c r="C168" s="58" t="s">
        <v>48</v>
      </c>
      <c r="D168" s="58" t="s">
        <v>128</v>
      </c>
      <c r="E168" s="58" t="s">
        <v>93</v>
      </c>
      <c r="F168" s="76">
        <v>57</v>
      </c>
      <c r="G168" s="97">
        <v>14.3</v>
      </c>
      <c r="H168" s="108">
        <f t="shared" si="3"/>
        <v>25.087719298245613</v>
      </c>
    </row>
    <row r="169" spans="1:8" s="14" customFormat="1" ht="45" customHeight="1">
      <c r="A169" s="54" t="s">
        <v>50</v>
      </c>
      <c r="B169" s="55" t="s">
        <v>152</v>
      </c>
      <c r="C169" s="58"/>
      <c r="D169" s="58"/>
      <c r="E169" s="58"/>
      <c r="F169" s="76">
        <f>F170</f>
        <v>200.3</v>
      </c>
      <c r="G169" s="94">
        <f>G170</f>
        <v>32.6</v>
      </c>
      <c r="H169" s="109">
        <f t="shared" si="3"/>
        <v>16.275586620069895</v>
      </c>
    </row>
    <row r="170" spans="1:8" s="14" customFormat="1" ht="30.75" customHeight="1">
      <c r="A170" s="57" t="s">
        <v>52</v>
      </c>
      <c r="B170" s="55" t="s">
        <v>51</v>
      </c>
      <c r="C170" s="58"/>
      <c r="D170" s="58"/>
      <c r="E170" s="58"/>
      <c r="F170" s="76">
        <f>F171+F173</f>
        <v>200.3</v>
      </c>
      <c r="G170" s="94">
        <f>G171+G173</f>
        <v>32.6</v>
      </c>
      <c r="H170" s="109">
        <f t="shared" si="3"/>
        <v>16.275586620069895</v>
      </c>
    </row>
    <row r="171" spans="1:8" s="14" customFormat="1" ht="33" customHeight="1">
      <c r="A171" s="57" t="s">
        <v>180</v>
      </c>
      <c r="B171" s="55" t="s">
        <v>51</v>
      </c>
      <c r="C171" s="58" t="s">
        <v>47</v>
      </c>
      <c r="D171" s="58"/>
      <c r="E171" s="58"/>
      <c r="F171" s="76">
        <f>F172</f>
        <v>195.3</v>
      </c>
      <c r="G171" s="94">
        <f>G172</f>
        <v>32.6</v>
      </c>
      <c r="H171" s="109">
        <f t="shared" si="3"/>
        <v>16.69226830517153</v>
      </c>
    </row>
    <row r="172" spans="1:8" s="14" customFormat="1" ht="17.25" customHeight="1">
      <c r="A172" s="57" t="s">
        <v>53</v>
      </c>
      <c r="B172" s="55" t="s">
        <v>51</v>
      </c>
      <c r="C172" s="58" t="s">
        <v>47</v>
      </c>
      <c r="D172" s="58" t="s">
        <v>129</v>
      </c>
      <c r="E172" s="58" t="s">
        <v>130</v>
      </c>
      <c r="F172" s="76">
        <v>195.3</v>
      </c>
      <c r="G172" s="97">
        <v>32.6</v>
      </c>
      <c r="H172" s="108">
        <f t="shared" si="3"/>
        <v>16.69226830517153</v>
      </c>
    </row>
    <row r="173" spans="1:8" s="14" customFormat="1" ht="30" customHeight="1">
      <c r="A173" s="57" t="s">
        <v>182</v>
      </c>
      <c r="B173" s="55" t="s">
        <v>51</v>
      </c>
      <c r="C173" s="58" t="s">
        <v>99</v>
      </c>
      <c r="D173" s="58"/>
      <c r="E173" s="58"/>
      <c r="F173" s="76">
        <f>F174</f>
        <v>5</v>
      </c>
      <c r="G173" s="94">
        <f>G174</f>
        <v>0</v>
      </c>
      <c r="H173" s="109">
        <f t="shared" si="3"/>
        <v>0</v>
      </c>
    </row>
    <row r="174" spans="1:8" s="14" customFormat="1" ht="18" customHeight="1">
      <c r="A174" s="57" t="s">
        <v>53</v>
      </c>
      <c r="B174" s="55" t="s">
        <v>51</v>
      </c>
      <c r="C174" s="58" t="s">
        <v>99</v>
      </c>
      <c r="D174" s="58" t="s">
        <v>129</v>
      </c>
      <c r="E174" s="58" t="s">
        <v>130</v>
      </c>
      <c r="F174" s="76">
        <v>5</v>
      </c>
      <c r="G174" s="97">
        <v>0</v>
      </c>
      <c r="H174" s="108">
        <f t="shared" si="3"/>
        <v>0</v>
      </c>
    </row>
    <row r="175" spans="1:8" s="14" customFormat="1" ht="48" customHeight="1">
      <c r="A175" s="54" t="s">
        <v>66</v>
      </c>
      <c r="B175" s="55" t="s">
        <v>159</v>
      </c>
      <c r="C175" s="58"/>
      <c r="D175" s="58"/>
      <c r="E175" s="58"/>
      <c r="F175" s="76">
        <f aca="true" t="shared" si="5" ref="F175:G177">F176</f>
        <v>1</v>
      </c>
      <c r="G175" s="94">
        <f t="shared" si="5"/>
        <v>0</v>
      </c>
      <c r="H175" s="109">
        <f t="shared" si="3"/>
        <v>0</v>
      </c>
    </row>
    <row r="176" spans="1:8" s="14" customFormat="1" ht="48.75" customHeight="1">
      <c r="A176" s="70" t="s">
        <v>67</v>
      </c>
      <c r="B176" s="55" t="s">
        <v>125</v>
      </c>
      <c r="C176" s="58"/>
      <c r="D176" s="58"/>
      <c r="E176" s="58"/>
      <c r="F176" s="76">
        <f t="shared" si="5"/>
        <v>1</v>
      </c>
      <c r="G176" s="94">
        <f t="shared" si="5"/>
        <v>0</v>
      </c>
      <c r="H176" s="109">
        <f t="shared" si="3"/>
        <v>0</v>
      </c>
    </row>
    <row r="177" spans="1:8" s="14" customFormat="1" ht="30" customHeight="1">
      <c r="A177" s="57" t="s">
        <v>182</v>
      </c>
      <c r="B177" s="55" t="s">
        <v>125</v>
      </c>
      <c r="C177" s="58" t="s">
        <v>99</v>
      </c>
      <c r="D177" s="58"/>
      <c r="E177" s="58"/>
      <c r="F177" s="76">
        <f t="shared" si="5"/>
        <v>1</v>
      </c>
      <c r="G177" s="94">
        <f t="shared" si="5"/>
        <v>0</v>
      </c>
      <c r="H177" s="109">
        <f t="shared" si="3"/>
        <v>0</v>
      </c>
    </row>
    <row r="178" spans="1:8" s="14" customFormat="1" ht="18" customHeight="1">
      <c r="A178" s="69" t="s">
        <v>122</v>
      </c>
      <c r="B178" s="55" t="s">
        <v>125</v>
      </c>
      <c r="C178" s="58" t="s">
        <v>99</v>
      </c>
      <c r="D178" s="58" t="s">
        <v>128</v>
      </c>
      <c r="E178" s="58" t="s">
        <v>55</v>
      </c>
      <c r="F178" s="76">
        <v>1</v>
      </c>
      <c r="G178" s="97">
        <v>0</v>
      </c>
      <c r="H178" s="108">
        <f t="shared" si="3"/>
        <v>0</v>
      </c>
    </row>
    <row r="179" spans="1:8" s="14" customFormat="1" ht="30.75" customHeight="1">
      <c r="A179" s="57" t="s">
        <v>111</v>
      </c>
      <c r="B179" s="55" t="s">
        <v>119</v>
      </c>
      <c r="C179" s="58"/>
      <c r="D179" s="58"/>
      <c r="E179" s="58"/>
      <c r="F179" s="76">
        <f>F180+F183+F186+F189+F192+F195+F198+F201+F204+F207+F210</f>
        <v>1698.3</v>
      </c>
      <c r="G179" s="94">
        <f>G180+G183+G186+G189+G192+G195+G198+G201+G204+G207+G210</f>
        <v>12.7</v>
      </c>
      <c r="H179" s="109">
        <f>G179/F179*100</f>
        <v>0.7478066301595713</v>
      </c>
    </row>
    <row r="180" spans="1:8" s="14" customFormat="1" ht="66" customHeight="1">
      <c r="A180" s="54" t="s">
        <v>72</v>
      </c>
      <c r="B180" s="55" t="s">
        <v>112</v>
      </c>
      <c r="C180" s="58"/>
      <c r="D180" s="58"/>
      <c r="E180" s="58"/>
      <c r="F180" s="76">
        <f>F181</f>
        <v>148</v>
      </c>
      <c r="G180" s="94">
        <f>G181</f>
        <v>0</v>
      </c>
      <c r="H180" s="109">
        <f t="shared" si="3"/>
        <v>0</v>
      </c>
    </row>
    <row r="181" spans="1:8" s="14" customFormat="1" ht="28.5" customHeight="1">
      <c r="A181" s="57" t="s">
        <v>182</v>
      </c>
      <c r="B181" s="55" t="s">
        <v>112</v>
      </c>
      <c r="C181" s="58" t="s">
        <v>99</v>
      </c>
      <c r="D181" s="58"/>
      <c r="E181" s="58"/>
      <c r="F181" s="76">
        <f>F182</f>
        <v>148</v>
      </c>
      <c r="G181" s="94">
        <f>G182</f>
        <v>0</v>
      </c>
      <c r="H181" s="109">
        <f t="shared" si="3"/>
        <v>0</v>
      </c>
    </row>
    <row r="182" spans="1:8" s="14" customFormat="1" ht="33" customHeight="1">
      <c r="A182" s="69" t="s">
        <v>68</v>
      </c>
      <c r="B182" s="55" t="s">
        <v>112</v>
      </c>
      <c r="C182" s="58" t="s">
        <v>99</v>
      </c>
      <c r="D182" s="58" t="s">
        <v>130</v>
      </c>
      <c r="E182" s="58" t="s">
        <v>96</v>
      </c>
      <c r="F182" s="106">
        <v>148</v>
      </c>
      <c r="G182" s="97">
        <v>0</v>
      </c>
      <c r="H182" s="108">
        <f t="shared" si="3"/>
        <v>0</v>
      </c>
    </row>
    <row r="183" spans="1:8" s="14" customFormat="1" ht="63.75" customHeight="1">
      <c r="A183" s="54" t="s">
        <v>71</v>
      </c>
      <c r="B183" s="55" t="s">
        <v>113</v>
      </c>
      <c r="C183" s="58"/>
      <c r="D183" s="58"/>
      <c r="E183" s="58"/>
      <c r="F183" s="76">
        <f>F184</f>
        <v>2.5</v>
      </c>
      <c r="G183" s="94">
        <f>G184</f>
        <v>0.5</v>
      </c>
      <c r="H183" s="109">
        <f t="shared" si="3"/>
        <v>20</v>
      </c>
    </row>
    <row r="184" spans="1:8" s="14" customFormat="1" ht="31.5" customHeight="1">
      <c r="A184" s="57" t="s">
        <v>182</v>
      </c>
      <c r="B184" s="55" t="s">
        <v>113</v>
      </c>
      <c r="C184" s="58" t="s">
        <v>99</v>
      </c>
      <c r="D184" s="58"/>
      <c r="E184" s="58"/>
      <c r="F184" s="76">
        <f>F185</f>
        <v>2.5</v>
      </c>
      <c r="G184" s="94">
        <f>G185</f>
        <v>0.5</v>
      </c>
      <c r="H184" s="108">
        <f t="shared" si="3"/>
        <v>20</v>
      </c>
    </row>
    <row r="185" spans="1:8" s="14" customFormat="1" ht="21.75" customHeight="1">
      <c r="A185" s="57" t="s">
        <v>105</v>
      </c>
      <c r="B185" s="55" t="s">
        <v>113</v>
      </c>
      <c r="C185" s="58" t="s">
        <v>99</v>
      </c>
      <c r="D185" s="58" t="s">
        <v>94</v>
      </c>
      <c r="E185" s="58" t="s">
        <v>128</v>
      </c>
      <c r="F185" s="76">
        <v>2.5</v>
      </c>
      <c r="G185" s="97">
        <v>0.5</v>
      </c>
      <c r="H185" s="108">
        <f t="shared" si="3"/>
        <v>20</v>
      </c>
    </row>
    <row r="186" spans="1:8" s="14" customFormat="1" ht="63.75" customHeight="1">
      <c r="A186" s="54" t="s">
        <v>109</v>
      </c>
      <c r="B186" s="55" t="s">
        <v>114</v>
      </c>
      <c r="C186" s="58"/>
      <c r="D186" s="58"/>
      <c r="E186" s="58"/>
      <c r="F186" s="76">
        <f>F187</f>
        <v>156</v>
      </c>
      <c r="G186" s="94">
        <f>G187</f>
        <v>12.2</v>
      </c>
      <c r="H186" s="109">
        <f t="shared" si="3"/>
        <v>7.82051282051282</v>
      </c>
    </row>
    <row r="187" spans="1:8" s="14" customFormat="1" ht="29.25" customHeight="1">
      <c r="A187" s="57" t="s">
        <v>182</v>
      </c>
      <c r="B187" s="55" t="s">
        <v>114</v>
      </c>
      <c r="C187" s="58" t="s">
        <v>99</v>
      </c>
      <c r="D187" s="58"/>
      <c r="E187" s="58"/>
      <c r="F187" s="76">
        <f>F188</f>
        <v>156</v>
      </c>
      <c r="G187" s="94">
        <f>G188</f>
        <v>12.2</v>
      </c>
      <c r="H187" s="109">
        <f t="shared" si="3"/>
        <v>7.82051282051282</v>
      </c>
    </row>
    <row r="188" spans="1:8" s="14" customFormat="1" ht="15" customHeight="1">
      <c r="A188" s="57" t="s">
        <v>105</v>
      </c>
      <c r="B188" s="55" t="s">
        <v>114</v>
      </c>
      <c r="C188" s="58" t="s">
        <v>99</v>
      </c>
      <c r="D188" s="58" t="s">
        <v>94</v>
      </c>
      <c r="E188" s="58" t="s">
        <v>128</v>
      </c>
      <c r="F188" s="76">
        <v>156</v>
      </c>
      <c r="G188" s="97">
        <v>12.2</v>
      </c>
      <c r="H188" s="108">
        <f t="shared" si="3"/>
        <v>7.82051282051282</v>
      </c>
    </row>
    <row r="189" spans="1:8" s="14" customFormat="1" ht="48.75" customHeight="1">
      <c r="A189" s="54" t="s">
        <v>110</v>
      </c>
      <c r="B189" s="55" t="s">
        <v>54</v>
      </c>
      <c r="C189" s="58"/>
      <c r="D189" s="58"/>
      <c r="E189" s="58"/>
      <c r="F189" s="76">
        <f>F190</f>
        <v>100</v>
      </c>
      <c r="G189" s="94">
        <f>G190</f>
        <v>0</v>
      </c>
      <c r="H189" s="109">
        <f t="shared" si="3"/>
        <v>0</v>
      </c>
    </row>
    <row r="190" spans="1:8" s="14" customFormat="1" ht="31.5" customHeight="1">
      <c r="A190" s="57" t="s">
        <v>177</v>
      </c>
      <c r="B190" s="55" t="s">
        <v>54</v>
      </c>
      <c r="C190" s="58" t="s">
        <v>99</v>
      </c>
      <c r="D190" s="58"/>
      <c r="E190" s="58"/>
      <c r="F190" s="76">
        <f>F191</f>
        <v>100</v>
      </c>
      <c r="G190" s="94">
        <f>G191</f>
        <v>0</v>
      </c>
      <c r="H190" s="109">
        <f t="shared" si="3"/>
        <v>0</v>
      </c>
    </row>
    <row r="191" spans="1:8" s="14" customFormat="1" ht="15" customHeight="1">
      <c r="A191" s="57" t="s">
        <v>162</v>
      </c>
      <c r="B191" s="55" t="s">
        <v>54</v>
      </c>
      <c r="C191" s="58" t="s">
        <v>99</v>
      </c>
      <c r="D191" s="58" t="s">
        <v>93</v>
      </c>
      <c r="E191" s="58" t="s">
        <v>63</v>
      </c>
      <c r="F191" s="76">
        <v>100</v>
      </c>
      <c r="G191" s="97">
        <v>0</v>
      </c>
      <c r="H191" s="108">
        <f t="shared" si="3"/>
        <v>0</v>
      </c>
    </row>
    <row r="192" spans="1:8" s="14" customFormat="1" ht="69" customHeight="1">
      <c r="A192" s="54" t="s">
        <v>70</v>
      </c>
      <c r="B192" s="55" t="s">
        <v>89</v>
      </c>
      <c r="C192" s="58"/>
      <c r="D192" s="58"/>
      <c r="E192" s="58"/>
      <c r="F192" s="76">
        <f>F193</f>
        <v>60</v>
      </c>
      <c r="G192" s="94">
        <f>G193</f>
        <v>0</v>
      </c>
      <c r="H192" s="109">
        <f t="shared" si="3"/>
        <v>0</v>
      </c>
    </row>
    <row r="193" spans="1:8" s="14" customFormat="1" ht="30.75" customHeight="1">
      <c r="A193" s="57" t="s">
        <v>182</v>
      </c>
      <c r="B193" s="55" t="s">
        <v>89</v>
      </c>
      <c r="C193" s="58" t="s">
        <v>99</v>
      </c>
      <c r="D193" s="58"/>
      <c r="E193" s="58"/>
      <c r="F193" s="76">
        <f>F194</f>
        <v>60</v>
      </c>
      <c r="G193" s="94">
        <f>G194</f>
        <v>0</v>
      </c>
      <c r="H193" s="109">
        <f t="shared" si="3"/>
        <v>0</v>
      </c>
    </row>
    <row r="194" spans="1:8" s="14" customFormat="1" ht="19.5" customHeight="1">
      <c r="A194" s="57" t="s">
        <v>148</v>
      </c>
      <c r="B194" s="55" t="s">
        <v>89</v>
      </c>
      <c r="C194" s="58" t="s">
        <v>99</v>
      </c>
      <c r="D194" s="58" t="s">
        <v>94</v>
      </c>
      <c r="E194" s="58" t="s">
        <v>129</v>
      </c>
      <c r="F194" s="76">
        <v>60</v>
      </c>
      <c r="G194" s="97">
        <v>0</v>
      </c>
      <c r="H194" s="108">
        <f t="shared" si="3"/>
        <v>0</v>
      </c>
    </row>
    <row r="195" spans="1:8" s="14" customFormat="1" ht="66.75" customHeight="1">
      <c r="A195" s="54" t="s">
        <v>56</v>
      </c>
      <c r="B195" s="55" t="s">
        <v>90</v>
      </c>
      <c r="C195" s="58"/>
      <c r="D195" s="58"/>
      <c r="E195" s="58"/>
      <c r="F195" s="76">
        <f>F196</f>
        <v>36</v>
      </c>
      <c r="G195" s="94">
        <f>G196</f>
        <v>0</v>
      </c>
      <c r="H195" s="109">
        <f t="shared" si="3"/>
        <v>0</v>
      </c>
    </row>
    <row r="196" spans="1:8" s="14" customFormat="1" ht="29.25" customHeight="1">
      <c r="A196" s="57" t="s">
        <v>182</v>
      </c>
      <c r="B196" s="55" t="s">
        <v>90</v>
      </c>
      <c r="C196" s="58" t="s">
        <v>99</v>
      </c>
      <c r="D196" s="58"/>
      <c r="E196" s="58"/>
      <c r="F196" s="76">
        <f>F197</f>
        <v>36</v>
      </c>
      <c r="G196" s="94">
        <f>G197</f>
        <v>0</v>
      </c>
      <c r="H196" s="109">
        <f t="shared" si="3"/>
        <v>0</v>
      </c>
    </row>
    <row r="197" spans="1:8" s="14" customFormat="1" ht="16.5" customHeight="1">
      <c r="A197" s="71" t="s">
        <v>148</v>
      </c>
      <c r="B197" s="55" t="s">
        <v>90</v>
      </c>
      <c r="C197" s="58" t="s">
        <v>99</v>
      </c>
      <c r="D197" s="58" t="s">
        <v>94</v>
      </c>
      <c r="E197" s="58" t="s">
        <v>129</v>
      </c>
      <c r="F197" s="76">
        <v>36</v>
      </c>
      <c r="G197" s="97">
        <v>0</v>
      </c>
      <c r="H197" s="108">
        <f t="shared" si="3"/>
        <v>0</v>
      </c>
    </row>
    <row r="198" spans="1:8" s="14" customFormat="1" ht="45.75" customHeight="1">
      <c r="A198" s="72" t="s">
        <v>57</v>
      </c>
      <c r="B198" s="55" t="s">
        <v>91</v>
      </c>
      <c r="C198" s="58"/>
      <c r="D198" s="58"/>
      <c r="E198" s="58"/>
      <c r="F198" s="76">
        <f>F199</f>
        <v>90</v>
      </c>
      <c r="G198" s="94">
        <f>G199</f>
        <v>0</v>
      </c>
      <c r="H198" s="109">
        <f t="shared" si="3"/>
        <v>0</v>
      </c>
    </row>
    <row r="199" spans="1:8" s="14" customFormat="1" ht="31.5" customHeight="1">
      <c r="A199" s="57" t="s">
        <v>182</v>
      </c>
      <c r="B199" s="55" t="s">
        <v>91</v>
      </c>
      <c r="C199" s="58" t="s">
        <v>99</v>
      </c>
      <c r="D199" s="58"/>
      <c r="E199" s="58"/>
      <c r="F199" s="76">
        <f>F200</f>
        <v>90</v>
      </c>
      <c r="G199" s="94">
        <f>G200</f>
        <v>0</v>
      </c>
      <c r="H199" s="109">
        <f t="shared" si="3"/>
        <v>0</v>
      </c>
    </row>
    <row r="200" spans="1:8" s="14" customFormat="1" ht="15.75" customHeight="1">
      <c r="A200" s="57" t="s">
        <v>124</v>
      </c>
      <c r="B200" s="55" t="s">
        <v>91</v>
      </c>
      <c r="C200" s="58" t="s">
        <v>99</v>
      </c>
      <c r="D200" s="58" t="s">
        <v>95</v>
      </c>
      <c r="E200" s="58" t="s">
        <v>128</v>
      </c>
      <c r="F200" s="76">
        <v>90</v>
      </c>
      <c r="G200" s="97">
        <v>0</v>
      </c>
      <c r="H200" s="108">
        <f t="shared" si="3"/>
        <v>0</v>
      </c>
    </row>
    <row r="201" spans="1:8" s="14" customFormat="1" ht="60.75" customHeight="1">
      <c r="A201" s="72" t="s">
        <v>58</v>
      </c>
      <c r="B201" s="55" t="s">
        <v>69</v>
      </c>
      <c r="C201" s="59"/>
      <c r="D201" s="59"/>
      <c r="E201" s="59"/>
      <c r="F201" s="76">
        <f>F202</f>
        <v>1000</v>
      </c>
      <c r="G201" s="94">
        <f>G202</f>
        <v>0</v>
      </c>
      <c r="H201" s="109">
        <f t="shared" si="3"/>
        <v>0</v>
      </c>
    </row>
    <row r="202" spans="1:8" s="14" customFormat="1" ht="30" customHeight="1">
      <c r="A202" s="57" t="s">
        <v>182</v>
      </c>
      <c r="B202" s="55" t="s">
        <v>69</v>
      </c>
      <c r="C202" s="59" t="s">
        <v>99</v>
      </c>
      <c r="D202" s="59"/>
      <c r="E202" s="59"/>
      <c r="F202" s="76">
        <f>F203</f>
        <v>1000</v>
      </c>
      <c r="G202" s="94">
        <f>G203</f>
        <v>0</v>
      </c>
      <c r="H202" s="109">
        <f t="shared" si="3"/>
        <v>0</v>
      </c>
    </row>
    <row r="203" spans="1:8" s="14" customFormat="1" ht="15.75">
      <c r="A203" s="73" t="s">
        <v>124</v>
      </c>
      <c r="B203" s="55" t="s">
        <v>69</v>
      </c>
      <c r="C203" s="59" t="s">
        <v>99</v>
      </c>
      <c r="D203" s="59" t="s">
        <v>95</v>
      </c>
      <c r="E203" s="59" t="s">
        <v>128</v>
      </c>
      <c r="F203" s="76">
        <v>1000</v>
      </c>
      <c r="G203" s="97">
        <v>0</v>
      </c>
      <c r="H203" s="108">
        <f t="shared" si="3"/>
        <v>0</v>
      </c>
    </row>
    <row r="204" spans="1:8" s="12" customFormat="1" ht="62.25" customHeight="1">
      <c r="A204" s="72" t="s">
        <v>176</v>
      </c>
      <c r="B204" s="74" t="s">
        <v>6</v>
      </c>
      <c r="C204" s="58"/>
      <c r="D204" s="55"/>
      <c r="E204" s="75"/>
      <c r="F204" s="76">
        <f>F205</f>
        <v>33.8</v>
      </c>
      <c r="G204" s="94">
        <f>G205</f>
        <v>0</v>
      </c>
      <c r="H204" s="109">
        <f t="shared" si="3"/>
        <v>0</v>
      </c>
    </row>
    <row r="205" spans="1:8" s="14" customFormat="1" ht="30.75" customHeight="1">
      <c r="A205" s="57" t="s">
        <v>182</v>
      </c>
      <c r="B205" s="74" t="s">
        <v>6</v>
      </c>
      <c r="C205" s="55" t="s">
        <v>99</v>
      </c>
      <c r="D205" s="55"/>
      <c r="E205" s="58"/>
      <c r="F205" s="76">
        <f>F206</f>
        <v>33.8</v>
      </c>
      <c r="G205" s="94">
        <f>G206</f>
        <v>0</v>
      </c>
      <c r="H205" s="109">
        <f aca="true" t="shared" si="6" ref="H205:H218">G205/F205*100</f>
        <v>0</v>
      </c>
    </row>
    <row r="206" spans="1:8" s="14" customFormat="1" ht="18.75" customHeight="1">
      <c r="A206" s="77" t="s">
        <v>148</v>
      </c>
      <c r="B206" s="55" t="s">
        <v>6</v>
      </c>
      <c r="C206" s="55" t="s">
        <v>99</v>
      </c>
      <c r="D206" s="55" t="s">
        <v>94</v>
      </c>
      <c r="E206" s="58" t="s">
        <v>129</v>
      </c>
      <c r="F206" s="76">
        <v>33.8</v>
      </c>
      <c r="G206" s="94">
        <v>0</v>
      </c>
      <c r="H206" s="108">
        <f t="shared" si="6"/>
        <v>0</v>
      </c>
    </row>
    <row r="207" spans="1:8" s="14" customFormat="1" ht="78.75">
      <c r="A207" s="72" t="s">
        <v>194</v>
      </c>
      <c r="B207" s="55" t="s">
        <v>192</v>
      </c>
      <c r="C207" s="31"/>
      <c r="D207" s="31"/>
      <c r="E207" s="91"/>
      <c r="F207" s="82">
        <f>F208</f>
        <v>39</v>
      </c>
      <c r="G207" s="100">
        <f>G208</f>
        <v>0</v>
      </c>
      <c r="H207" s="109">
        <f t="shared" si="6"/>
        <v>0</v>
      </c>
    </row>
    <row r="208" spans="1:8" s="14" customFormat="1" ht="47.25">
      <c r="A208" s="57" t="s">
        <v>182</v>
      </c>
      <c r="B208" s="55" t="s">
        <v>192</v>
      </c>
      <c r="C208" s="31" t="s">
        <v>99</v>
      </c>
      <c r="D208" s="31"/>
      <c r="E208" s="91"/>
      <c r="F208" s="82">
        <f>F209</f>
        <v>39</v>
      </c>
      <c r="G208" s="100">
        <f>G209</f>
        <v>0</v>
      </c>
      <c r="H208" s="109">
        <f t="shared" si="6"/>
        <v>0</v>
      </c>
    </row>
    <row r="209" spans="1:8" s="14" customFormat="1" ht="15.75">
      <c r="A209" s="77" t="s">
        <v>148</v>
      </c>
      <c r="B209" s="55" t="s">
        <v>192</v>
      </c>
      <c r="C209" s="31" t="s">
        <v>99</v>
      </c>
      <c r="D209" s="31" t="s">
        <v>94</v>
      </c>
      <c r="E209" s="91" t="s">
        <v>129</v>
      </c>
      <c r="F209" s="82">
        <v>39</v>
      </c>
      <c r="G209" s="97">
        <v>0</v>
      </c>
      <c r="H209" s="108">
        <f t="shared" si="6"/>
        <v>0</v>
      </c>
    </row>
    <row r="210" spans="1:8" s="14" customFormat="1" ht="45">
      <c r="A210" s="41" t="s">
        <v>195</v>
      </c>
      <c r="B210" s="55" t="s">
        <v>193</v>
      </c>
      <c r="C210" s="31"/>
      <c r="D210" s="31"/>
      <c r="E210" s="91"/>
      <c r="F210" s="82">
        <f>F211+F213+F215+F217</f>
        <v>33</v>
      </c>
      <c r="G210" s="100">
        <f>G211+G213+G215+G217</f>
        <v>0</v>
      </c>
      <c r="H210" s="109">
        <f t="shared" si="6"/>
        <v>0</v>
      </c>
    </row>
    <row r="211" spans="1:8" s="14" customFormat="1" ht="47.25">
      <c r="A211" s="57" t="s">
        <v>182</v>
      </c>
      <c r="B211" s="55" t="s">
        <v>193</v>
      </c>
      <c r="C211" s="30" t="s">
        <v>99</v>
      </c>
      <c r="D211" s="30"/>
      <c r="E211" s="92"/>
      <c r="F211" s="82">
        <f>F212</f>
        <v>2.5</v>
      </c>
      <c r="G211" s="100">
        <f>G212</f>
        <v>0</v>
      </c>
      <c r="H211" s="109">
        <f t="shared" si="6"/>
        <v>0</v>
      </c>
    </row>
    <row r="212" spans="1:8" s="14" customFormat="1" ht="33.75" customHeight="1">
      <c r="A212" s="69" t="s">
        <v>68</v>
      </c>
      <c r="B212" s="55" t="s">
        <v>193</v>
      </c>
      <c r="C212" s="30" t="s">
        <v>99</v>
      </c>
      <c r="D212" s="30" t="s">
        <v>130</v>
      </c>
      <c r="E212" s="92" t="s">
        <v>96</v>
      </c>
      <c r="F212" s="82">
        <v>2.5</v>
      </c>
      <c r="G212" s="97">
        <v>0</v>
      </c>
      <c r="H212" s="108">
        <f t="shared" si="6"/>
        <v>0</v>
      </c>
    </row>
    <row r="213" spans="1:8" s="14" customFormat="1" ht="47.25">
      <c r="A213" s="57" t="s">
        <v>182</v>
      </c>
      <c r="B213" s="55" t="s">
        <v>193</v>
      </c>
      <c r="C213" s="30" t="s">
        <v>99</v>
      </c>
      <c r="D213" s="30"/>
      <c r="E213" s="92"/>
      <c r="F213" s="82">
        <f>F214</f>
        <v>25.5</v>
      </c>
      <c r="G213" s="100">
        <f>G214</f>
        <v>0</v>
      </c>
      <c r="H213" s="109">
        <f t="shared" si="6"/>
        <v>0</v>
      </c>
    </row>
    <row r="214" spans="1:8" s="14" customFormat="1" ht="15.75">
      <c r="A214" s="57" t="s">
        <v>157</v>
      </c>
      <c r="B214" s="55" t="s">
        <v>193</v>
      </c>
      <c r="C214" s="30" t="s">
        <v>99</v>
      </c>
      <c r="D214" s="30" t="s">
        <v>93</v>
      </c>
      <c r="E214" s="92" t="s">
        <v>96</v>
      </c>
      <c r="F214" s="82">
        <v>25.5</v>
      </c>
      <c r="G214" s="97">
        <v>0</v>
      </c>
      <c r="H214" s="108">
        <f t="shared" si="6"/>
        <v>0</v>
      </c>
    </row>
    <row r="215" spans="1:8" s="14" customFormat="1" ht="35.25" customHeight="1">
      <c r="A215" s="57" t="s">
        <v>182</v>
      </c>
      <c r="B215" s="55" t="s">
        <v>193</v>
      </c>
      <c r="C215" s="30" t="s">
        <v>99</v>
      </c>
      <c r="D215" s="30"/>
      <c r="E215" s="92"/>
      <c r="F215" s="82">
        <f>F216</f>
        <v>2.5</v>
      </c>
      <c r="G215" s="100">
        <f>G216</f>
        <v>0</v>
      </c>
      <c r="H215" s="109">
        <f t="shared" si="6"/>
        <v>0</v>
      </c>
    </row>
    <row r="216" spans="1:8" s="14" customFormat="1" ht="15.75">
      <c r="A216" s="57" t="s">
        <v>105</v>
      </c>
      <c r="B216" s="55" t="s">
        <v>193</v>
      </c>
      <c r="C216" s="30" t="s">
        <v>99</v>
      </c>
      <c r="D216" s="30" t="s">
        <v>94</v>
      </c>
      <c r="E216" s="92" t="s">
        <v>128</v>
      </c>
      <c r="F216" s="82">
        <v>2.5</v>
      </c>
      <c r="G216" s="97">
        <v>0</v>
      </c>
      <c r="H216" s="108">
        <f t="shared" si="6"/>
        <v>0</v>
      </c>
    </row>
    <row r="217" spans="1:8" s="14" customFormat="1" ht="33" customHeight="1">
      <c r="A217" s="57" t="s">
        <v>182</v>
      </c>
      <c r="B217" s="55" t="s">
        <v>193</v>
      </c>
      <c r="C217" s="30" t="s">
        <v>99</v>
      </c>
      <c r="D217" s="30"/>
      <c r="E217" s="92"/>
      <c r="F217" s="82">
        <f>F218</f>
        <v>2.5</v>
      </c>
      <c r="G217" s="100">
        <f>G218</f>
        <v>0</v>
      </c>
      <c r="H217" s="109">
        <f t="shared" si="6"/>
        <v>0</v>
      </c>
    </row>
    <row r="218" spans="1:8" s="14" customFormat="1" ht="15.75">
      <c r="A218" s="81" t="s">
        <v>18</v>
      </c>
      <c r="B218" s="55" t="s">
        <v>193</v>
      </c>
      <c r="C218" s="30" t="s">
        <v>99</v>
      </c>
      <c r="D218" s="30" t="s">
        <v>94</v>
      </c>
      <c r="E218" s="92" t="s">
        <v>130</v>
      </c>
      <c r="F218" s="82">
        <v>2.5</v>
      </c>
      <c r="G218" s="97">
        <v>0</v>
      </c>
      <c r="H218" s="108">
        <f t="shared" si="6"/>
        <v>0</v>
      </c>
    </row>
    <row r="219" spans="1:6" s="14" customFormat="1" ht="12.75">
      <c r="A219" s="44"/>
      <c r="B219" s="47"/>
      <c r="C219" s="45"/>
      <c r="D219" s="45"/>
      <c r="E219" s="45"/>
      <c r="F219" s="43"/>
    </row>
    <row r="220" spans="1:6" s="14" customFormat="1" ht="12.75">
      <c r="A220" s="46"/>
      <c r="B220" s="47"/>
      <c r="C220" s="42"/>
      <c r="D220" s="42"/>
      <c r="E220" s="42"/>
      <c r="F220" s="43"/>
    </row>
    <row r="221" spans="1:6" s="14" customFormat="1" ht="12.75">
      <c r="A221" s="44"/>
      <c r="B221" s="47"/>
      <c r="C221" s="45"/>
      <c r="D221" s="45"/>
      <c r="E221" s="45"/>
      <c r="F221" s="43"/>
    </row>
    <row r="222" spans="1:6" s="14" customFormat="1" ht="12.75">
      <c r="A222" s="44"/>
      <c r="B222" s="47"/>
      <c r="C222" s="45"/>
      <c r="D222" s="45"/>
      <c r="E222" s="45"/>
      <c r="F222" s="43"/>
    </row>
    <row r="223" spans="1:6" s="14" customFormat="1" ht="12.75">
      <c r="A223" s="44"/>
      <c r="B223" s="47"/>
      <c r="C223" s="45"/>
      <c r="D223" s="45"/>
      <c r="E223" s="45"/>
      <c r="F223" s="43"/>
    </row>
    <row r="224" spans="1:6" s="14" customFormat="1" ht="12.75">
      <c r="A224" s="44"/>
      <c r="B224" s="47"/>
      <c r="C224" s="45"/>
      <c r="D224" s="45"/>
      <c r="E224" s="45"/>
      <c r="F224" s="43"/>
    </row>
    <row r="225" spans="1:6" s="14" customFormat="1" ht="42.75" customHeight="1">
      <c r="A225" s="44"/>
      <c r="B225" s="42"/>
      <c r="C225" s="47"/>
      <c r="D225" s="47"/>
      <c r="E225" s="47"/>
      <c r="F225" s="43"/>
    </row>
    <row r="226" spans="1:6" s="14" customFormat="1" ht="12.75">
      <c r="A226" s="44"/>
      <c r="B226" s="42"/>
      <c r="C226" s="47"/>
      <c r="D226" s="47"/>
      <c r="E226" s="47"/>
      <c r="F226" s="43"/>
    </row>
    <row r="227" spans="1:6" s="14" customFormat="1" ht="12.75">
      <c r="A227" s="44"/>
      <c r="B227" s="42"/>
      <c r="C227" s="47"/>
      <c r="D227" s="47"/>
      <c r="E227" s="47"/>
      <c r="F227" s="43"/>
    </row>
    <row r="228" spans="1:6" s="14" customFormat="1" ht="12.75">
      <c r="A228" s="44"/>
      <c r="B228" s="42"/>
      <c r="C228" s="47"/>
      <c r="D228" s="47"/>
      <c r="E228" s="47"/>
      <c r="F228" s="43"/>
    </row>
    <row r="229" spans="1:6" s="14" customFormat="1" ht="12.75">
      <c r="A229" s="44"/>
      <c r="B229" s="42"/>
      <c r="C229" s="47"/>
      <c r="D229" s="47"/>
      <c r="E229" s="47"/>
      <c r="F229" s="43"/>
    </row>
    <row r="230" spans="1:6" s="14" customFormat="1" ht="12.75">
      <c r="A230" s="44"/>
      <c r="B230" s="45"/>
      <c r="C230" s="45"/>
      <c r="D230" s="45"/>
      <c r="E230" s="45"/>
      <c r="F230" s="43"/>
    </row>
    <row r="231" spans="1:6" s="14" customFormat="1" ht="12.75">
      <c r="A231" s="44"/>
      <c r="B231" s="45"/>
      <c r="C231" s="45"/>
      <c r="D231" s="45"/>
      <c r="E231" s="45"/>
      <c r="F231" s="43"/>
    </row>
    <row r="232" spans="1:6" s="14" customFormat="1" ht="30.75" customHeight="1">
      <c r="A232" s="46"/>
      <c r="B232" s="47"/>
      <c r="C232" s="42"/>
      <c r="D232" s="42"/>
      <c r="E232" s="42"/>
      <c r="F232" s="43"/>
    </row>
    <row r="233" spans="1:6" s="14" customFormat="1" ht="12.75">
      <c r="A233" s="44"/>
      <c r="B233" s="47"/>
      <c r="C233" s="45"/>
      <c r="D233" s="45"/>
      <c r="E233" s="45"/>
      <c r="F233" s="43"/>
    </row>
    <row r="234" spans="1:6" s="14" customFormat="1" ht="12.75">
      <c r="A234" s="44"/>
      <c r="B234" s="47"/>
      <c r="C234" s="45"/>
      <c r="D234" s="45"/>
      <c r="E234" s="45"/>
      <c r="F234" s="43"/>
    </row>
    <row r="235" spans="1:6" s="14" customFormat="1" ht="12.75">
      <c r="A235" s="44"/>
      <c r="B235" s="47"/>
      <c r="C235" s="45"/>
      <c r="D235" s="45"/>
      <c r="E235" s="45"/>
      <c r="F235" s="43"/>
    </row>
    <row r="236" spans="1:6" s="14" customFormat="1" ht="12.75">
      <c r="A236" s="44"/>
      <c r="B236" s="47"/>
      <c r="C236" s="45"/>
      <c r="D236" s="45"/>
      <c r="E236" s="45"/>
      <c r="F236" s="43"/>
    </row>
    <row r="237" spans="1:6" s="14" customFormat="1" ht="12.75">
      <c r="A237" s="48"/>
      <c r="B237" s="47"/>
      <c r="C237" s="42"/>
      <c r="D237" s="42"/>
      <c r="E237" s="42"/>
      <c r="F237" s="43"/>
    </row>
    <row r="238" spans="1:6" s="14" customFormat="1" ht="12.75">
      <c r="A238" s="44"/>
      <c r="B238" s="47"/>
      <c r="C238" s="45"/>
      <c r="D238" s="45"/>
      <c r="E238" s="45"/>
      <c r="F238" s="43"/>
    </row>
    <row r="239" spans="1:6" s="14" customFormat="1" ht="12.75">
      <c r="A239" s="44"/>
      <c r="B239" s="47"/>
      <c r="C239" s="45"/>
      <c r="D239" s="45"/>
      <c r="E239" s="45"/>
      <c r="F239" s="43"/>
    </row>
    <row r="240" spans="1:6" s="14" customFormat="1" ht="12.75">
      <c r="A240" s="44"/>
      <c r="B240" s="47"/>
      <c r="C240" s="45"/>
      <c r="D240" s="45"/>
      <c r="E240" s="45"/>
      <c r="F240" s="43"/>
    </row>
    <row r="241" spans="1:6" s="14" customFormat="1" ht="12.75">
      <c r="A241" s="44"/>
      <c r="B241" s="47"/>
      <c r="C241" s="45"/>
      <c r="D241" s="45"/>
      <c r="E241" s="45"/>
      <c r="F241" s="43"/>
    </row>
    <row r="242" spans="1:6" s="14" customFormat="1" ht="12.75">
      <c r="A242" s="44"/>
      <c r="B242" s="47"/>
      <c r="C242" s="45"/>
      <c r="D242" s="45"/>
      <c r="E242" s="45"/>
      <c r="F242" s="43"/>
    </row>
    <row r="243" spans="1:6" s="14" customFormat="1" ht="12.75">
      <c r="A243" s="44"/>
      <c r="B243" s="47"/>
      <c r="C243" s="45"/>
      <c r="D243" s="45"/>
      <c r="E243" s="45"/>
      <c r="F243" s="43"/>
    </row>
    <row r="244" spans="1:6" s="14" customFormat="1" ht="12.75">
      <c r="A244" s="44"/>
      <c r="B244" s="47"/>
      <c r="C244" s="45"/>
      <c r="D244" s="45"/>
      <c r="E244" s="45"/>
      <c r="F244" s="43"/>
    </row>
    <row r="245" spans="1:6" s="14" customFormat="1" ht="12.75">
      <c r="A245" s="44"/>
      <c r="B245" s="47"/>
      <c r="C245" s="45"/>
      <c r="D245" s="45"/>
      <c r="E245" s="45"/>
      <c r="F245" s="43"/>
    </row>
    <row r="246" spans="1:6" s="14" customFormat="1" ht="12.75">
      <c r="A246" s="44"/>
      <c r="B246" s="47"/>
      <c r="C246" s="45"/>
      <c r="D246" s="45"/>
      <c r="E246" s="45"/>
      <c r="F246" s="43"/>
    </row>
    <row r="247" spans="1:6" s="14" customFormat="1" ht="12.75">
      <c r="A247" s="44"/>
      <c r="B247" s="47"/>
      <c r="C247" s="45"/>
      <c r="D247" s="45"/>
      <c r="E247" s="45"/>
      <c r="F247" s="43"/>
    </row>
    <row r="248" spans="1:6" s="14" customFormat="1" ht="12.75">
      <c r="A248" s="44"/>
      <c r="B248" s="47"/>
      <c r="C248" s="45"/>
      <c r="D248" s="45"/>
      <c r="E248" s="45"/>
      <c r="F248" s="43"/>
    </row>
    <row r="249" spans="1:6" s="14" customFormat="1" ht="12.75">
      <c r="A249" s="44"/>
      <c r="B249" s="47"/>
      <c r="C249" s="45"/>
      <c r="D249" s="45"/>
      <c r="E249" s="45"/>
      <c r="F249" s="43"/>
    </row>
    <row r="250" spans="1:6" s="14" customFormat="1" ht="18.75" customHeight="1">
      <c r="A250" s="44"/>
      <c r="B250" s="47"/>
      <c r="C250" s="45"/>
      <c r="D250" s="45"/>
      <c r="E250" s="45"/>
      <c r="F250" s="43"/>
    </row>
    <row r="251" spans="1:6" s="14" customFormat="1" ht="12.75">
      <c r="A251" s="44"/>
      <c r="B251" s="47"/>
      <c r="C251" s="45"/>
      <c r="D251" s="45"/>
      <c r="E251" s="45"/>
      <c r="F251" s="43"/>
    </row>
    <row r="252" spans="1:6" s="14" customFormat="1" ht="17.25" customHeight="1">
      <c r="A252" s="44"/>
      <c r="B252" s="47"/>
      <c r="C252" s="45"/>
      <c r="D252" s="45"/>
      <c r="E252" s="45"/>
      <c r="F252" s="43"/>
    </row>
    <row r="253" spans="1:6" s="14" customFormat="1" ht="30.75" customHeight="1">
      <c r="A253" s="44"/>
      <c r="B253" s="47"/>
      <c r="C253" s="45"/>
      <c r="D253" s="45"/>
      <c r="E253" s="45"/>
      <c r="F253" s="43"/>
    </row>
    <row r="254" spans="1:6" s="14" customFormat="1" ht="28.5" customHeight="1">
      <c r="A254" s="44"/>
      <c r="B254" s="47"/>
      <c r="C254" s="45"/>
      <c r="D254" s="45"/>
      <c r="E254" s="45"/>
      <c r="F254" s="43"/>
    </row>
    <row r="255" spans="1:6" s="14" customFormat="1" ht="20.25" customHeight="1">
      <c r="A255" s="44"/>
      <c r="B255" s="47"/>
      <c r="C255" s="45"/>
      <c r="D255" s="45"/>
      <c r="E255" s="45"/>
      <c r="F255" s="43"/>
    </row>
    <row r="256" spans="1:6" s="14" customFormat="1" ht="20.25" customHeight="1">
      <c r="A256" s="44"/>
      <c r="B256" s="47"/>
      <c r="C256" s="45"/>
      <c r="D256" s="45"/>
      <c r="E256" s="45"/>
      <c r="F256" s="43"/>
    </row>
    <row r="257" spans="1:6" s="14" customFormat="1" ht="20.25" customHeight="1">
      <c r="A257" s="44"/>
      <c r="B257" s="47"/>
      <c r="C257" s="45"/>
      <c r="D257" s="45"/>
      <c r="E257" s="45"/>
      <c r="F257" s="43"/>
    </row>
    <row r="258" spans="1:6" s="14" customFormat="1" ht="20.25" customHeight="1">
      <c r="A258" s="44"/>
      <c r="B258" s="47"/>
      <c r="C258" s="45"/>
      <c r="D258" s="45"/>
      <c r="E258" s="45"/>
      <c r="F258" s="43"/>
    </row>
    <row r="259" spans="1:6" s="14" customFormat="1" ht="20.25" customHeight="1">
      <c r="A259" s="44"/>
      <c r="B259" s="47"/>
      <c r="C259" s="45"/>
      <c r="D259" s="45"/>
      <c r="E259" s="45"/>
      <c r="F259" s="43"/>
    </row>
    <row r="260" spans="1:6" s="14" customFormat="1" ht="27" customHeight="1">
      <c r="A260" s="44"/>
      <c r="B260" s="47"/>
      <c r="C260" s="45"/>
      <c r="D260" s="45"/>
      <c r="E260" s="45"/>
      <c r="F260" s="43"/>
    </row>
    <row r="261" spans="1:6" s="14" customFormat="1" ht="19.5" customHeight="1">
      <c r="A261" s="44"/>
      <c r="B261" s="47"/>
      <c r="C261" s="45"/>
      <c r="D261" s="45"/>
      <c r="E261" s="45"/>
      <c r="F261" s="43"/>
    </row>
    <row r="262" spans="1:6" s="14" customFormat="1" ht="20.25" customHeight="1">
      <c r="A262" s="44"/>
      <c r="B262" s="47"/>
      <c r="C262" s="45"/>
      <c r="D262" s="45"/>
      <c r="E262" s="45"/>
      <c r="F262" s="43"/>
    </row>
    <row r="263" spans="1:6" s="14" customFormat="1" ht="20.25" customHeight="1">
      <c r="A263" s="44"/>
      <c r="B263" s="47"/>
      <c r="C263" s="45"/>
      <c r="D263" s="45"/>
      <c r="E263" s="45"/>
      <c r="F263" s="43"/>
    </row>
    <row r="264" spans="1:6" s="14" customFormat="1" ht="20.25" customHeight="1">
      <c r="A264" s="44"/>
      <c r="B264" s="47"/>
      <c r="C264" s="45"/>
      <c r="D264" s="45"/>
      <c r="E264" s="45"/>
      <c r="F264" s="43"/>
    </row>
    <row r="265" spans="1:6" s="14" customFormat="1" ht="20.25" customHeight="1">
      <c r="A265" s="44"/>
      <c r="B265" s="47"/>
      <c r="C265" s="45"/>
      <c r="D265" s="45"/>
      <c r="E265" s="45"/>
      <c r="F265" s="43"/>
    </row>
    <row r="266" spans="1:6" s="14" customFormat="1" ht="27.75" customHeight="1">
      <c r="A266" s="44"/>
      <c r="B266" s="47"/>
      <c r="C266" s="45"/>
      <c r="D266" s="45"/>
      <c r="E266" s="45"/>
      <c r="F266" s="43"/>
    </row>
    <row r="267" spans="1:6" s="14" customFormat="1" ht="18" customHeight="1">
      <c r="A267" s="44"/>
      <c r="B267" s="47"/>
      <c r="C267" s="45"/>
      <c r="D267" s="45"/>
      <c r="E267" s="45"/>
      <c r="F267" s="43"/>
    </row>
    <row r="268" spans="1:6" s="14" customFormat="1" ht="16.5" customHeight="1">
      <c r="A268" s="44"/>
      <c r="B268" s="47"/>
      <c r="C268" s="45"/>
      <c r="D268" s="45"/>
      <c r="E268" s="45"/>
      <c r="F268" s="43"/>
    </row>
    <row r="269" spans="1:6" s="14" customFormat="1" ht="15.75" customHeight="1">
      <c r="A269" s="44"/>
      <c r="B269" s="47"/>
      <c r="C269" s="45"/>
      <c r="D269" s="45"/>
      <c r="E269" s="45"/>
      <c r="F269" s="43"/>
    </row>
    <row r="270" spans="1:6" s="14" customFormat="1" ht="47.25" customHeight="1">
      <c r="A270" s="44"/>
      <c r="B270" s="45"/>
      <c r="C270" s="45"/>
      <c r="D270" s="45"/>
      <c r="E270" s="45"/>
      <c r="F270" s="43"/>
    </row>
    <row r="271" spans="1:6" s="14" customFormat="1" ht="32.25" customHeight="1">
      <c r="A271" s="49"/>
      <c r="B271" s="42"/>
      <c r="C271" s="47"/>
      <c r="D271" s="47"/>
      <c r="E271" s="47"/>
      <c r="F271" s="43"/>
    </row>
    <row r="272" spans="1:6" s="14" customFormat="1" ht="12.75">
      <c r="A272" s="44"/>
      <c r="B272" s="42"/>
      <c r="C272" s="47"/>
      <c r="D272" s="47"/>
      <c r="E272" s="47"/>
      <c r="F272" s="43"/>
    </row>
    <row r="273" spans="1:6" s="14" customFormat="1" ht="12.75">
      <c r="A273" s="44"/>
      <c r="B273" s="42"/>
      <c r="C273" s="47"/>
      <c r="D273" s="47"/>
      <c r="E273" s="47"/>
      <c r="F273" s="43"/>
    </row>
    <row r="274" spans="1:6" s="14" customFormat="1" ht="12.75">
      <c r="A274" s="49"/>
      <c r="B274" s="42"/>
      <c r="C274" s="47"/>
      <c r="D274" s="47"/>
      <c r="E274" s="47"/>
      <c r="F274" s="43"/>
    </row>
    <row r="275" spans="1:6" s="14" customFormat="1" ht="12.75">
      <c r="A275" s="44"/>
      <c r="B275" s="42"/>
      <c r="C275" s="47"/>
      <c r="D275" s="47"/>
      <c r="E275" s="47"/>
      <c r="F275" s="43"/>
    </row>
    <row r="276" spans="1:6" s="14" customFormat="1" ht="12.75">
      <c r="A276" s="44"/>
      <c r="B276" s="42"/>
      <c r="C276" s="47"/>
      <c r="D276" s="47"/>
      <c r="E276" s="47"/>
      <c r="F276" s="43"/>
    </row>
    <row r="277" spans="1:6" s="14" customFormat="1" ht="30" customHeight="1">
      <c r="A277" s="49"/>
      <c r="B277" s="42"/>
      <c r="C277" s="47"/>
      <c r="D277" s="47"/>
      <c r="E277" s="47"/>
      <c r="F277" s="43"/>
    </row>
    <row r="278" spans="1:6" s="14" customFormat="1" ht="12.75">
      <c r="A278" s="44"/>
      <c r="B278" s="42"/>
      <c r="C278" s="47"/>
      <c r="D278" s="47"/>
      <c r="E278" s="47"/>
      <c r="F278" s="43"/>
    </row>
    <row r="279" spans="1:6" s="14" customFormat="1" ht="15.75" customHeight="1">
      <c r="A279" s="44"/>
      <c r="B279" s="42"/>
      <c r="C279" s="47"/>
      <c r="D279" s="47"/>
      <c r="E279" s="47"/>
      <c r="F279" s="43"/>
    </row>
    <row r="280" spans="1:6" ht="12.75">
      <c r="A280" s="20"/>
      <c r="B280" s="13"/>
      <c r="C280" s="13"/>
      <c r="D280" s="13"/>
      <c r="E280" s="13"/>
      <c r="F280" s="13"/>
    </row>
    <row r="281" spans="1:6" s="14" customFormat="1" ht="12.75">
      <c r="A281" s="21"/>
      <c r="B281" s="18"/>
      <c r="C281" s="18"/>
      <c r="D281" s="18"/>
      <c r="E281" s="18"/>
      <c r="F281" s="18"/>
    </row>
    <row r="282" spans="1:6" ht="12.75">
      <c r="A282" s="22"/>
      <c r="B282" s="13"/>
      <c r="C282" s="13"/>
      <c r="D282" s="13"/>
      <c r="E282" s="13"/>
      <c r="F282" s="13"/>
    </row>
    <row r="283" spans="1:6" ht="12.75">
      <c r="A283" s="22"/>
      <c r="B283" s="13"/>
      <c r="C283" s="13"/>
      <c r="D283" s="13"/>
      <c r="E283" s="13"/>
      <c r="F283" s="13"/>
    </row>
    <row r="284" spans="1:6" ht="15">
      <c r="A284" s="23"/>
      <c r="B284" s="24"/>
      <c r="C284" s="24"/>
      <c r="D284" s="24"/>
      <c r="E284" s="24"/>
      <c r="F284" s="24"/>
    </row>
    <row r="285" spans="1:6" ht="12.75">
      <c r="A285" s="22"/>
      <c r="B285" s="13"/>
      <c r="C285" s="13"/>
      <c r="D285" s="13"/>
      <c r="E285" s="13"/>
      <c r="F285" s="13"/>
    </row>
    <row r="286" spans="1:6" ht="12.75">
      <c r="A286" s="22"/>
      <c r="B286" s="13"/>
      <c r="C286" s="13"/>
      <c r="D286" s="13"/>
      <c r="E286" s="13"/>
      <c r="F286" s="13"/>
    </row>
    <row r="287" spans="1:6" ht="12.75">
      <c r="A287" s="22"/>
      <c r="B287" s="13"/>
      <c r="C287" s="13"/>
      <c r="D287" s="13"/>
      <c r="E287" s="13"/>
      <c r="F287" s="13"/>
    </row>
    <row r="288" spans="1:6" s="17" customFormat="1" ht="13.5" customHeight="1">
      <c r="A288" s="25"/>
      <c r="B288" s="26"/>
      <c r="C288" s="26"/>
      <c r="D288" s="26"/>
      <c r="E288" s="26"/>
      <c r="F288" s="26"/>
    </row>
    <row r="289" spans="1:6" ht="12.75">
      <c r="A289" s="22"/>
      <c r="B289" s="27"/>
      <c r="C289" s="27"/>
      <c r="D289" s="27"/>
      <c r="E289" s="27"/>
      <c r="F289" s="27"/>
    </row>
    <row r="290" spans="1:6" ht="12.75">
      <c r="A290" s="28"/>
      <c r="B290" s="27"/>
      <c r="C290" s="27"/>
      <c r="D290" s="27"/>
      <c r="E290" s="27"/>
      <c r="F290" s="27"/>
    </row>
    <row r="291" spans="1:6" ht="12.75">
      <c r="A291" s="28"/>
      <c r="B291" s="27"/>
      <c r="C291" s="27"/>
      <c r="D291" s="27"/>
      <c r="E291" s="27"/>
      <c r="F291" s="27"/>
    </row>
    <row r="292" spans="1:6" ht="12.75">
      <c r="A292" s="28"/>
      <c r="B292" s="27"/>
      <c r="C292" s="27"/>
      <c r="D292" s="27"/>
      <c r="E292" s="27"/>
      <c r="F292" s="27"/>
    </row>
    <row r="293" spans="1:6" ht="12.75">
      <c r="A293" s="28"/>
      <c r="B293" s="27"/>
      <c r="C293" s="27"/>
      <c r="D293" s="27"/>
      <c r="E293" s="27"/>
      <c r="F293" s="27"/>
    </row>
    <row r="294" spans="1:6" ht="12.75">
      <c r="A294" s="28"/>
      <c r="B294" s="27"/>
      <c r="C294" s="27"/>
      <c r="D294" s="27"/>
      <c r="E294" s="27"/>
      <c r="F294" s="27"/>
    </row>
    <row r="295" spans="1:211" ht="12.75">
      <c r="A295" s="21"/>
      <c r="B295" s="18"/>
      <c r="C295" s="18"/>
      <c r="D295" s="18"/>
      <c r="E295" s="18"/>
      <c r="F295" s="18"/>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row>
    <row r="296" spans="1:211" ht="12.75">
      <c r="A296" s="21"/>
      <c r="B296" s="18"/>
      <c r="C296" s="18"/>
      <c r="D296" s="18"/>
      <c r="E296" s="18"/>
      <c r="F296" s="18"/>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row>
    <row r="297" spans="1:211" ht="12.75">
      <c r="A297" s="20"/>
      <c r="B297" s="13"/>
      <c r="C297" s="13"/>
      <c r="D297" s="13"/>
      <c r="E297" s="13"/>
      <c r="F297" s="13"/>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row>
    <row r="298" spans="1:211" ht="12.75">
      <c r="A298" s="22"/>
      <c r="B298" s="13"/>
      <c r="C298" s="13"/>
      <c r="D298" s="13"/>
      <c r="E298" s="13"/>
      <c r="F298" s="13"/>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row>
    <row r="299" spans="1:211" ht="12.75">
      <c r="A299" s="20"/>
      <c r="B299" s="13"/>
      <c r="C299" s="13"/>
      <c r="D299" s="13"/>
      <c r="E299" s="13"/>
      <c r="F299" s="13"/>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row>
    <row r="300" spans="1:211" ht="12.75">
      <c r="A300" s="22"/>
      <c r="B300" s="13"/>
      <c r="C300" s="13"/>
      <c r="D300" s="13"/>
      <c r="E300" s="13"/>
      <c r="F300" s="13"/>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row>
    <row r="301" spans="1:211" ht="12.75">
      <c r="A301" s="28"/>
      <c r="B301" s="27"/>
      <c r="C301" s="27"/>
      <c r="D301" s="27"/>
      <c r="E301" s="27"/>
      <c r="F301" s="27"/>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row>
    <row r="302" spans="1:6" s="29" customFormat="1" ht="12.75">
      <c r="A302" s="28"/>
      <c r="B302" s="27"/>
      <c r="C302" s="27"/>
      <c r="D302" s="27"/>
      <c r="E302" s="27"/>
      <c r="F302" s="27"/>
    </row>
    <row r="303" spans="1:6" s="29" customFormat="1" ht="12.75">
      <c r="A303" s="28"/>
      <c r="B303" s="27"/>
      <c r="C303" s="27"/>
      <c r="D303" s="27"/>
      <c r="E303" s="27"/>
      <c r="F303" s="27"/>
    </row>
    <row r="304" spans="1:6" s="29" customFormat="1" ht="12.75">
      <c r="A304" s="28"/>
      <c r="B304" s="27"/>
      <c r="C304" s="27"/>
      <c r="D304" s="27"/>
      <c r="E304" s="27"/>
      <c r="F304" s="27"/>
    </row>
    <row r="305" spans="1:6" s="29" customFormat="1" ht="12.75">
      <c r="A305" s="28"/>
      <c r="B305" s="27"/>
      <c r="C305" s="27"/>
      <c r="D305" s="27"/>
      <c r="E305" s="27"/>
      <c r="F305" s="27"/>
    </row>
    <row r="306" spans="1:6" s="29" customFormat="1" ht="12.75">
      <c r="A306" s="28"/>
      <c r="B306" s="27"/>
      <c r="C306" s="27"/>
      <c r="D306" s="27"/>
      <c r="E306" s="27"/>
      <c r="F306" s="27"/>
    </row>
    <row r="307" spans="1:6" s="29" customFormat="1" ht="12.75">
      <c r="A307" s="28"/>
      <c r="B307" s="27"/>
      <c r="C307" s="27"/>
      <c r="D307" s="27"/>
      <c r="E307" s="27"/>
      <c r="F307" s="27"/>
    </row>
    <row r="308" spans="1:6" s="29" customFormat="1" ht="12.75">
      <c r="A308" s="28"/>
      <c r="B308" s="27"/>
      <c r="C308" s="27"/>
      <c r="D308" s="27"/>
      <c r="E308" s="27"/>
      <c r="F308" s="27"/>
    </row>
    <row r="309" spans="1:6" s="29" customFormat="1" ht="12.75">
      <c r="A309" s="28"/>
      <c r="B309" s="27"/>
      <c r="C309" s="27"/>
      <c r="D309" s="27"/>
      <c r="E309" s="27"/>
      <c r="F309" s="27"/>
    </row>
    <row r="310" spans="1:6" s="29" customFormat="1" ht="12.75">
      <c r="A310" s="28"/>
      <c r="B310" s="27"/>
      <c r="C310" s="27"/>
      <c r="D310" s="27"/>
      <c r="E310" s="27"/>
      <c r="F310" s="27"/>
    </row>
    <row r="311" spans="1:6" s="29" customFormat="1" ht="12.75">
      <c r="A311" s="28"/>
      <c r="B311" s="27"/>
      <c r="C311" s="27"/>
      <c r="D311" s="27"/>
      <c r="E311" s="27"/>
      <c r="F311" s="27"/>
    </row>
    <row r="312" spans="1:6" s="29" customFormat="1" ht="12.75">
      <c r="A312" s="28"/>
      <c r="B312" s="27"/>
      <c r="C312" s="27"/>
      <c r="D312" s="27"/>
      <c r="E312" s="27"/>
      <c r="F312" s="27"/>
    </row>
    <row r="313" spans="1:6" s="29" customFormat="1" ht="12.75">
      <c r="A313" s="28"/>
      <c r="B313" s="27"/>
      <c r="C313" s="27"/>
      <c r="D313" s="27"/>
      <c r="E313" s="27"/>
      <c r="F313" s="27"/>
    </row>
    <row r="314" spans="1:6" s="29" customFormat="1" ht="12.75">
      <c r="A314" s="28"/>
      <c r="B314" s="27"/>
      <c r="C314" s="27"/>
      <c r="D314" s="27"/>
      <c r="E314" s="27"/>
      <c r="F314" s="27"/>
    </row>
    <row r="315" spans="1:6" s="29" customFormat="1" ht="12.75">
      <c r="A315" s="28"/>
      <c r="B315" s="27"/>
      <c r="C315" s="27"/>
      <c r="D315" s="27"/>
      <c r="E315" s="27"/>
      <c r="F315" s="27"/>
    </row>
    <row r="316" spans="1:6" s="29" customFormat="1" ht="12.75">
      <c r="A316" s="28"/>
      <c r="B316" s="27"/>
      <c r="C316" s="27"/>
      <c r="D316" s="27"/>
      <c r="E316" s="27"/>
      <c r="F316" s="27"/>
    </row>
    <row r="317" spans="1:6" s="29" customFormat="1" ht="12.75">
      <c r="A317" s="28"/>
      <c r="B317" s="27"/>
      <c r="C317" s="27"/>
      <c r="D317" s="27"/>
      <c r="E317" s="27"/>
      <c r="F317" s="27"/>
    </row>
    <row r="318" spans="1:211" ht="12.75">
      <c r="A318" s="28"/>
      <c r="B318" s="27"/>
      <c r="C318" s="27"/>
      <c r="D318" s="27"/>
      <c r="E318" s="27"/>
      <c r="F318" s="27"/>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row>
    <row r="319" spans="1:211" ht="12.75">
      <c r="A319" s="28"/>
      <c r="B319" s="27"/>
      <c r="C319" s="27"/>
      <c r="D319" s="27"/>
      <c r="E319" s="27"/>
      <c r="F319" s="27"/>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row>
    <row r="320" spans="1:211" ht="12.75">
      <c r="A320" s="28"/>
      <c r="B320" s="27"/>
      <c r="C320" s="27"/>
      <c r="D320" s="27"/>
      <c r="E320" s="27"/>
      <c r="F320" s="27"/>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row>
    <row r="321" spans="1:211" ht="12.75">
      <c r="A321" s="28"/>
      <c r="B321" s="27"/>
      <c r="C321" s="27"/>
      <c r="D321" s="27"/>
      <c r="E321" s="27"/>
      <c r="F321" s="27"/>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row>
    <row r="322" spans="1:211" ht="12.75">
      <c r="A322" s="28"/>
      <c r="B322" s="27"/>
      <c r="C322" s="27"/>
      <c r="D322" s="27"/>
      <c r="E322" s="27"/>
      <c r="F322" s="27"/>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row>
    <row r="323" spans="1:211" ht="12.75">
      <c r="A323" s="28"/>
      <c r="B323" s="27"/>
      <c r="C323" s="27"/>
      <c r="D323" s="27"/>
      <c r="E323" s="27"/>
      <c r="F323" s="27"/>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row>
    <row r="324" spans="1:211" ht="12.75">
      <c r="A324" s="28"/>
      <c r="B324" s="27"/>
      <c r="C324" s="27"/>
      <c r="D324" s="27"/>
      <c r="E324" s="27"/>
      <c r="F324" s="27"/>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row>
    <row r="325" spans="1:211" ht="12.75">
      <c r="A325" s="28"/>
      <c r="B325" s="27"/>
      <c r="C325" s="27"/>
      <c r="D325" s="27"/>
      <c r="E325" s="27"/>
      <c r="F325" s="27"/>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row>
    <row r="326" spans="1:211" ht="12.75">
      <c r="A326" s="28"/>
      <c r="B326" s="27"/>
      <c r="C326" s="27"/>
      <c r="D326" s="27"/>
      <c r="E326" s="27"/>
      <c r="F326" s="27"/>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row>
    <row r="327" spans="1:6" ht="12.75">
      <c r="A327" s="28"/>
      <c r="B327" s="27"/>
      <c r="C327" s="27"/>
      <c r="D327" s="27"/>
      <c r="E327" s="27"/>
      <c r="F327" s="27"/>
    </row>
    <row r="328" spans="1:6" ht="12.75">
      <c r="A328" s="28"/>
      <c r="B328" s="27"/>
      <c r="C328" s="27"/>
      <c r="D328" s="27"/>
      <c r="E328" s="27"/>
      <c r="F328" s="27"/>
    </row>
    <row r="329" spans="1:6" ht="12.75">
      <c r="A329" s="28"/>
      <c r="B329" s="27"/>
      <c r="C329" s="27"/>
      <c r="D329" s="27"/>
      <c r="E329" s="27"/>
      <c r="F329" s="27"/>
    </row>
    <row r="330" spans="1:6" ht="12.75">
      <c r="A330" s="28"/>
      <c r="B330" s="27"/>
      <c r="C330" s="27"/>
      <c r="D330" s="27"/>
      <c r="E330" s="27"/>
      <c r="F330" s="27"/>
    </row>
    <row r="331" spans="1:6" ht="12.75">
      <c r="A331" s="28"/>
      <c r="B331" s="27"/>
      <c r="C331" s="27"/>
      <c r="D331" s="27"/>
      <c r="E331" s="27"/>
      <c r="F331" s="27"/>
    </row>
    <row r="332" spans="1:6" ht="12.75">
      <c r="A332" s="28"/>
      <c r="B332" s="27"/>
      <c r="C332" s="27"/>
      <c r="D332" s="27"/>
      <c r="E332" s="27"/>
      <c r="F332" s="27"/>
    </row>
    <row r="333" spans="1:6" ht="12.75">
      <c r="A333" s="28"/>
      <c r="B333" s="27"/>
      <c r="C333" s="27"/>
      <c r="D333" s="27"/>
      <c r="E333" s="27"/>
      <c r="F333" s="27"/>
    </row>
    <row r="334" spans="1:6" ht="12.75">
      <c r="A334" s="28"/>
      <c r="B334" s="27"/>
      <c r="C334" s="27"/>
      <c r="D334" s="27"/>
      <c r="E334" s="27"/>
      <c r="F334" s="27"/>
    </row>
    <row r="335" spans="1:6" ht="12.75">
      <c r="A335" s="28"/>
      <c r="B335" s="27"/>
      <c r="C335" s="27"/>
      <c r="D335" s="27"/>
      <c r="E335" s="27"/>
      <c r="F335" s="27"/>
    </row>
    <row r="336" spans="1:6" ht="12.75">
      <c r="A336" s="28"/>
      <c r="B336" s="27"/>
      <c r="C336" s="27"/>
      <c r="D336" s="27"/>
      <c r="E336" s="27"/>
      <c r="F336" s="27"/>
    </row>
    <row r="337" spans="1:6" ht="12.75">
      <c r="A337" s="28"/>
      <c r="B337" s="27"/>
      <c r="C337" s="27"/>
      <c r="D337" s="27"/>
      <c r="E337" s="27"/>
      <c r="F337" s="27"/>
    </row>
    <row r="338" spans="1:6" ht="12.75">
      <c r="A338" s="28"/>
      <c r="B338" s="27"/>
      <c r="C338" s="27"/>
      <c r="D338" s="27"/>
      <c r="E338" s="27"/>
      <c r="F338" s="27"/>
    </row>
    <row r="339" spans="1:6" ht="12.75">
      <c r="A339" s="28"/>
      <c r="B339" s="27"/>
      <c r="C339" s="27"/>
      <c r="D339" s="27"/>
      <c r="E339" s="27"/>
      <c r="F339" s="27"/>
    </row>
    <row r="340" spans="1:6" ht="12.75">
      <c r="A340" s="28"/>
      <c r="B340" s="27"/>
      <c r="C340" s="27"/>
      <c r="D340" s="27"/>
      <c r="E340" s="27"/>
      <c r="F340" s="27"/>
    </row>
    <row r="341" spans="1:6" ht="12.75">
      <c r="A341" s="28"/>
      <c r="B341" s="27"/>
      <c r="C341" s="27"/>
      <c r="D341" s="27"/>
      <c r="E341" s="27"/>
      <c r="F341" s="27"/>
    </row>
    <row r="342" spans="1:6" ht="12.75">
      <c r="A342" s="28"/>
      <c r="B342" s="27"/>
      <c r="C342" s="27"/>
      <c r="D342" s="27"/>
      <c r="E342" s="27"/>
      <c r="F342" s="27"/>
    </row>
    <row r="343" spans="1:6" ht="12.75">
      <c r="A343" s="28"/>
      <c r="B343" s="27"/>
      <c r="C343" s="27"/>
      <c r="D343" s="27"/>
      <c r="E343" s="27"/>
      <c r="F343" s="27"/>
    </row>
    <row r="344" spans="1:6" ht="12.75">
      <c r="A344" s="28"/>
      <c r="B344" s="27"/>
      <c r="C344" s="27"/>
      <c r="D344" s="27"/>
      <c r="E344" s="27"/>
      <c r="F344" s="27"/>
    </row>
    <row r="345" spans="1:6" ht="12.75">
      <c r="A345" s="28"/>
      <c r="B345" s="27"/>
      <c r="C345" s="27"/>
      <c r="D345" s="27"/>
      <c r="E345" s="27"/>
      <c r="F345" s="27"/>
    </row>
    <row r="346" spans="1:6" ht="12.75">
      <c r="A346" s="28"/>
      <c r="B346" s="27"/>
      <c r="C346" s="27"/>
      <c r="D346" s="27"/>
      <c r="E346" s="27"/>
      <c r="F346" s="27"/>
    </row>
    <row r="347" spans="1:6" ht="12.75">
      <c r="A347" s="28"/>
      <c r="B347" s="27"/>
      <c r="C347" s="27"/>
      <c r="D347" s="27"/>
      <c r="E347" s="27"/>
      <c r="F347" s="27"/>
    </row>
    <row r="348" spans="1:6" ht="12.75">
      <c r="A348" s="28"/>
      <c r="B348" s="27"/>
      <c r="C348" s="27"/>
      <c r="D348" s="27"/>
      <c r="E348" s="27"/>
      <c r="F348" s="27"/>
    </row>
    <row r="349" spans="1:6" ht="12.75">
      <c r="A349" s="28"/>
      <c r="B349" s="27"/>
      <c r="C349" s="27"/>
      <c r="D349" s="27"/>
      <c r="E349" s="27"/>
      <c r="F349" s="27"/>
    </row>
    <row r="350" spans="1:6" ht="12.75">
      <c r="A350" s="28"/>
      <c r="B350" s="27"/>
      <c r="C350" s="27"/>
      <c r="D350" s="27"/>
      <c r="E350" s="27"/>
      <c r="F350" s="27"/>
    </row>
    <row r="351" spans="1:6" ht="12.75">
      <c r="A351" s="28"/>
      <c r="B351" s="27"/>
      <c r="C351" s="27"/>
      <c r="D351" s="27"/>
      <c r="E351" s="27"/>
      <c r="F351" s="27"/>
    </row>
    <row r="352" spans="1:6" ht="12.75">
      <c r="A352" s="28"/>
      <c r="B352" s="27"/>
      <c r="C352" s="27"/>
      <c r="D352" s="27"/>
      <c r="E352" s="27"/>
      <c r="F352" s="27"/>
    </row>
    <row r="353" spans="1:6" ht="12.75">
      <c r="A353" s="28"/>
      <c r="B353" s="27"/>
      <c r="C353" s="27"/>
      <c r="D353" s="27"/>
      <c r="E353" s="27"/>
      <c r="F353" s="27"/>
    </row>
    <row r="354" spans="1:6" ht="12.75">
      <c r="A354" s="28"/>
      <c r="B354" s="27"/>
      <c r="C354" s="27"/>
      <c r="D354" s="27"/>
      <c r="E354" s="27"/>
      <c r="F354" s="27"/>
    </row>
    <row r="355" spans="1:6" ht="12.75">
      <c r="A355" s="28"/>
      <c r="B355" s="27"/>
      <c r="C355" s="27"/>
      <c r="D355" s="27"/>
      <c r="E355" s="27"/>
      <c r="F355" s="27"/>
    </row>
    <row r="356" spans="1:6" ht="12.75">
      <c r="A356" s="28"/>
      <c r="B356" s="27"/>
      <c r="C356" s="27"/>
      <c r="D356" s="27"/>
      <c r="E356" s="27"/>
      <c r="F356" s="27"/>
    </row>
    <row r="357" spans="1:6" ht="12.75">
      <c r="A357" s="28"/>
      <c r="B357" s="27"/>
      <c r="C357" s="27"/>
      <c r="D357" s="27"/>
      <c r="E357" s="27"/>
      <c r="F357" s="27"/>
    </row>
    <row r="358" spans="1:6" ht="12.75">
      <c r="A358" s="28"/>
      <c r="B358" s="27"/>
      <c r="C358" s="27"/>
      <c r="D358" s="27"/>
      <c r="E358" s="27"/>
      <c r="F358" s="27"/>
    </row>
    <row r="359" spans="1:6" ht="12.75">
      <c r="A359" s="28"/>
      <c r="B359" s="27"/>
      <c r="C359" s="27"/>
      <c r="D359" s="27"/>
      <c r="E359" s="27"/>
      <c r="F359" s="27"/>
    </row>
    <row r="360" spans="1:6" ht="12.75">
      <c r="A360" s="28"/>
      <c r="B360" s="27"/>
      <c r="C360" s="27"/>
      <c r="D360" s="27"/>
      <c r="E360" s="27"/>
      <c r="F360" s="27"/>
    </row>
    <row r="361" spans="1:6" ht="12.75">
      <c r="A361" s="28"/>
      <c r="B361" s="27"/>
      <c r="C361" s="27"/>
      <c r="D361" s="27"/>
      <c r="E361" s="27"/>
      <c r="F361" s="27"/>
    </row>
    <row r="362" spans="1:6" ht="12.75">
      <c r="A362" s="28"/>
      <c r="B362" s="27"/>
      <c r="C362" s="27"/>
      <c r="D362" s="27"/>
      <c r="E362" s="27"/>
      <c r="F362" s="27"/>
    </row>
    <row r="363" spans="1:6" ht="12.75">
      <c r="A363" s="28"/>
      <c r="B363" s="27"/>
      <c r="C363" s="27"/>
      <c r="D363" s="27"/>
      <c r="E363" s="27"/>
      <c r="F363" s="27"/>
    </row>
    <row r="364" spans="1:6" ht="12.75">
      <c r="A364" s="28"/>
      <c r="B364" s="27"/>
      <c r="C364" s="27"/>
      <c r="D364" s="27"/>
      <c r="E364" s="27"/>
      <c r="F364" s="27"/>
    </row>
    <row r="365" spans="1:6" ht="12.75">
      <c r="A365" s="28"/>
      <c r="B365" s="27"/>
      <c r="C365" s="27"/>
      <c r="D365" s="27"/>
      <c r="E365" s="27"/>
      <c r="F365" s="27"/>
    </row>
    <row r="366" spans="1:6" ht="12.75">
      <c r="A366" s="28"/>
      <c r="B366" s="27"/>
      <c r="C366" s="27"/>
      <c r="D366" s="27"/>
      <c r="E366" s="27"/>
      <c r="F366" s="27"/>
    </row>
    <row r="367" spans="1:6" ht="12.75">
      <c r="A367" s="28"/>
      <c r="B367" s="27"/>
      <c r="C367" s="27"/>
      <c r="D367" s="27"/>
      <c r="E367" s="27"/>
      <c r="F367" s="27"/>
    </row>
    <row r="368" spans="1:6" ht="12.75">
      <c r="A368" s="28"/>
      <c r="B368" s="27"/>
      <c r="C368" s="27"/>
      <c r="D368" s="27"/>
      <c r="E368" s="27"/>
      <c r="F368" s="27"/>
    </row>
    <row r="369" spans="1:6" ht="12.75">
      <c r="A369" s="28"/>
      <c r="B369" s="27"/>
      <c r="C369" s="27"/>
      <c r="D369" s="27"/>
      <c r="E369" s="27"/>
      <c r="F369" s="27"/>
    </row>
    <row r="370" spans="1:6" ht="12.75">
      <c r="A370" s="28"/>
      <c r="B370" s="27"/>
      <c r="C370" s="27"/>
      <c r="D370" s="27"/>
      <c r="E370" s="27"/>
      <c r="F370" s="27"/>
    </row>
    <row r="371" spans="1:6" ht="12.75">
      <c r="A371" s="28"/>
      <c r="B371" s="27"/>
      <c r="C371" s="27"/>
      <c r="D371" s="27"/>
      <c r="E371" s="27"/>
      <c r="F371" s="27"/>
    </row>
    <row r="372" spans="1:6" ht="12.75">
      <c r="A372" s="28"/>
      <c r="B372" s="27"/>
      <c r="C372" s="27"/>
      <c r="D372" s="27"/>
      <c r="E372" s="27"/>
      <c r="F372" s="27"/>
    </row>
    <row r="373" spans="1:6" ht="12.75">
      <c r="A373" s="28"/>
      <c r="B373" s="27"/>
      <c r="C373" s="27"/>
      <c r="D373" s="27"/>
      <c r="E373" s="27"/>
      <c r="F373" s="27"/>
    </row>
    <row r="374" spans="1:6" ht="12.75">
      <c r="A374" s="28"/>
      <c r="B374" s="27"/>
      <c r="C374" s="27"/>
      <c r="D374" s="27"/>
      <c r="E374" s="27"/>
      <c r="F374" s="27"/>
    </row>
    <row r="375" spans="1:6" ht="12.75">
      <c r="A375" s="28"/>
      <c r="B375" s="27"/>
      <c r="C375" s="27"/>
      <c r="D375" s="27"/>
      <c r="E375" s="27"/>
      <c r="F375" s="27"/>
    </row>
    <row r="376" spans="1:6" ht="12.75">
      <c r="A376" s="28"/>
      <c r="B376" s="27"/>
      <c r="C376" s="27"/>
      <c r="D376" s="27"/>
      <c r="E376" s="27"/>
      <c r="F376" s="27"/>
    </row>
    <row r="377" spans="1:6" ht="12.75">
      <c r="A377" s="28"/>
      <c r="B377" s="27"/>
      <c r="C377" s="27"/>
      <c r="D377" s="27"/>
      <c r="E377" s="27"/>
      <c r="F377" s="27"/>
    </row>
    <row r="378" spans="1:6" ht="12.75">
      <c r="A378" s="28"/>
      <c r="B378" s="27"/>
      <c r="C378" s="27"/>
      <c r="D378" s="27"/>
      <c r="E378" s="27"/>
      <c r="F378" s="27"/>
    </row>
    <row r="379" spans="1:6" ht="12.75">
      <c r="A379" s="28"/>
      <c r="B379" s="27"/>
      <c r="C379" s="27"/>
      <c r="D379" s="27"/>
      <c r="E379" s="27"/>
      <c r="F379" s="27"/>
    </row>
    <row r="380" spans="1:6" ht="12.75">
      <c r="A380" s="28"/>
      <c r="B380" s="27"/>
      <c r="C380" s="27"/>
      <c r="D380" s="27"/>
      <c r="E380" s="27"/>
      <c r="F380" s="27"/>
    </row>
    <row r="381" spans="1:6" ht="12.75">
      <c r="A381" s="28"/>
      <c r="B381" s="27"/>
      <c r="C381" s="27"/>
      <c r="D381" s="27"/>
      <c r="E381" s="27"/>
      <c r="F381" s="27"/>
    </row>
    <row r="382" spans="1:6" ht="12.75">
      <c r="A382" s="28"/>
      <c r="B382" s="27"/>
      <c r="C382" s="27"/>
      <c r="D382" s="27"/>
      <c r="E382" s="27"/>
      <c r="F382" s="27"/>
    </row>
    <row r="383" spans="1:6" ht="12.75">
      <c r="A383" s="28"/>
      <c r="B383" s="27"/>
      <c r="C383" s="27"/>
      <c r="D383" s="27"/>
      <c r="E383" s="27"/>
      <c r="F383" s="27"/>
    </row>
    <row r="384" spans="1:6" ht="12.75">
      <c r="A384" s="28"/>
      <c r="B384" s="27"/>
      <c r="C384" s="27"/>
      <c r="D384" s="27"/>
      <c r="E384" s="27"/>
      <c r="F384" s="27"/>
    </row>
    <row r="385" spans="1:6" ht="12.75">
      <c r="A385" s="28"/>
      <c r="B385" s="27"/>
      <c r="C385" s="27"/>
      <c r="D385" s="27"/>
      <c r="E385" s="27"/>
      <c r="F385" s="27"/>
    </row>
    <row r="386" spans="1:6" ht="12.75">
      <c r="A386" s="28"/>
      <c r="B386" s="27"/>
      <c r="C386" s="27"/>
      <c r="D386" s="27"/>
      <c r="E386" s="27"/>
      <c r="F386" s="27"/>
    </row>
    <row r="387" spans="1:6" ht="12.75">
      <c r="A387" s="28"/>
      <c r="B387" s="27"/>
      <c r="C387" s="27"/>
      <c r="D387" s="27"/>
      <c r="E387" s="27"/>
      <c r="F387" s="27"/>
    </row>
    <row r="388" spans="1:6" ht="12.75">
      <c r="A388" s="28"/>
      <c r="B388" s="27"/>
      <c r="C388" s="27"/>
      <c r="D388" s="27"/>
      <c r="E388" s="27"/>
      <c r="F388" s="27"/>
    </row>
    <row r="389" spans="1:6" ht="12.75">
      <c r="A389" s="28"/>
      <c r="B389" s="27"/>
      <c r="C389" s="27"/>
      <c r="D389" s="27"/>
      <c r="E389" s="27"/>
      <c r="F389" s="27"/>
    </row>
    <row r="390" spans="1:6" ht="12.75">
      <c r="A390" s="28"/>
      <c r="B390" s="27"/>
      <c r="C390" s="27"/>
      <c r="D390" s="27"/>
      <c r="E390" s="27"/>
      <c r="F390" s="27"/>
    </row>
    <row r="391" spans="1:6" ht="12.75">
      <c r="A391" s="28"/>
      <c r="B391" s="27"/>
      <c r="C391" s="27"/>
      <c r="D391" s="27"/>
      <c r="E391" s="27"/>
      <c r="F391" s="27"/>
    </row>
    <row r="392" spans="1:6" ht="12.75">
      <c r="A392" s="28"/>
      <c r="B392" s="27"/>
      <c r="C392" s="27"/>
      <c r="D392" s="27"/>
      <c r="E392" s="27"/>
      <c r="F392" s="27"/>
    </row>
    <row r="393" spans="1:6" ht="12.75">
      <c r="A393" s="28"/>
      <c r="B393" s="27"/>
      <c r="C393" s="27"/>
      <c r="D393" s="27"/>
      <c r="E393" s="27"/>
      <c r="F393" s="27"/>
    </row>
    <row r="394" spans="1:6" ht="12.75">
      <c r="A394" s="28"/>
      <c r="B394" s="27"/>
      <c r="C394" s="27"/>
      <c r="D394" s="27"/>
      <c r="E394" s="27"/>
      <c r="F394" s="27"/>
    </row>
    <row r="395" spans="1:6" ht="12.75">
      <c r="A395" s="28"/>
      <c r="B395" s="27"/>
      <c r="C395" s="27"/>
      <c r="D395" s="27"/>
      <c r="E395" s="27"/>
      <c r="F395" s="27"/>
    </row>
    <row r="396" spans="1:6" ht="12.75">
      <c r="A396" s="28"/>
      <c r="B396" s="27"/>
      <c r="C396" s="27"/>
      <c r="D396" s="27"/>
      <c r="E396" s="27"/>
      <c r="F396" s="27"/>
    </row>
    <row r="397" spans="1:6" ht="12.75">
      <c r="A397" s="28"/>
      <c r="B397" s="27"/>
      <c r="C397" s="27"/>
      <c r="D397" s="27"/>
      <c r="E397" s="27"/>
      <c r="F397" s="27"/>
    </row>
    <row r="398" spans="1:6" ht="12.75">
      <c r="A398" s="28"/>
      <c r="B398" s="27"/>
      <c r="C398" s="27"/>
      <c r="D398" s="27"/>
      <c r="E398" s="27"/>
      <c r="F398" s="27"/>
    </row>
    <row r="399" spans="1:6" ht="12.75">
      <c r="A399" s="28"/>
      <c r="B399" s="27"/>
      <c r="C399" s="27"/>
      <c r="D399" s="27"/>
      <c r="E399" s="27"/>
      <c r="F399" s="27"/>
    </row>
    <row r="400" spans="1:6" ht="12.75">
      <c r="A400" s="28"/>
      <c r="B400" s="27"/>
      <c r="C400" s="27"/>
      <c r="D400" s="27"/>
      <c r="E400" s="27"/>
      <c r="F400" s="27"/>
    </row>
    <row r="401" spans="1:6" ht="12.75">
      <c r="A401" s="28"/>
      <c r="B401" s="27"/>
      <c r="C401" s="27"/>
      <c r="D401" s="27"/>
      <c r="E401" s="27"/>
      <c r="F401" s="27"/>
    </row>
    <row r="402" spans="1:6" ht="12.75">
      <c r="A402" s="28"/>
      <c r="B402" s="27"/>
      <c r="C402" s="27"/>
      <c r="D402" s="27"/>
      <c r="E402" s="27"/>
      <c r="F402" s="27"/>
    </row>
    <row r="403" spans="1:6" ht="12.75">
      <c r="A403" s="28"/>
      <c r="B403" s="27"/>
      <c r="C403" s="27"/>
      <c r="D403" s="27"/>
      <c r="E403" s="27"/>
      <c r="F403" s="27"/>
    </row>
    <row r="404" spans="1:6" ht="12.75">
      <c r="A404" s="28"/>
      <c r="B404" s="27"/>
      <c r="C404" s="27"/>
      <c r="D404" s="27"/>
      <c r="E404" s="27"/>
      <c r="F404" s="27"/>
    </row>
    <row r="405" spans="1:6" ht="12.75">
      <c r="A405" s="28"/>
      <c r="B405" s="27"/>
      <c r="C405" s="27"/>
      <c r="D405" s="27"/>
      <c r="E405" s="27"/>
      <c r="F405" s="27"/>
    </row>
    <row r="406" spans="1:6" ht="12.75">
      <c r="A406" s="28"/>
      <c r="B406" s="27"/>
      <c r="C406" s="27"/>
      <c r="D406" s="27"/>
      <c r="E406" s="27"/>
      <c r="F406" s="27"/>
    </row>
    <row r="407" spans="1:6" ht="12.75">
      <c r="A407" s="28"/>
      <c r="B407" s="27"/>
      <c r="C407" s="27"/>
      <c r="D407" s="27"/>
      <c r="E407" s="27"/>
      <c r="F407" s="27"/>
    </row>
    <row r="408" spans="1:6" ht="12.75">
      <c r="A408" s="28"/>
      <c r="B408" s="27"/>
      <c r="C408" s="27"/>
      <c r="D408" s="27"/>
      <c r="E408" s="27"/>
      <c r="F408" s="27"/>
    </row>
    <row r="1276" ht="16.5" customHeight="1"/>
  </sheetData>
  <sheetProtection selectLockedCells="1" selectUnlockedCells="1"/>
  <mergeCells count="7">
    <mergeCell ref="D1:F1"/>
    <mergeCell ref="D2:F2"/>
    <mergeCell ref="D4:F4"/>
    <mergeCell ref="D5:F5"/>
    <mergeCell ref="C3:F3"/>
    <mergeCell ref="A7:H8"/>
    <mergeCell ref="A6:H6"/>
  </mergeCells>
  <printOptions/>
  <pageMargins left="0.3937007874015748" right="0" top="0.15748031496062992" bottom="0.35433070866141736" header="0.5118110236220472" footer="0.5118110236220472"/>
  <pageSetup fitToHeight="63"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1:HC411"/>
  <sheetViews>
    <sheetView tabSelected="1" view="pageBreakPreview" zoomScale="89" zoomScaleSheetLayoutView="89" zoomScalePageLayoutView="0" workbookViewId="0" topLeftCell="A7">
      <selection activeCell="L201" sqref="L201"/>
    </sheetView>
  </sheetViews>
  <sheetFormatPr defaultColWidth="8.7109375" defaultRowHeight="12.75"/>
  <cols>
    <col min="1" max="1" width="54.8515625" style="1" customWidth="1"/>
    <col min="2" max="2" width="10.140625" style="2" customWidth="1"/>
    <col min="3" max="3" width="5.7109375" style="2" customWidth="1"/>
    <col min="4" max="5" width="8.140625" style="2" customWidth="1"/>
    <col min="6" max="6" width="11.00390625" style="2" customWidth="1"/>
    <col min="7" max="7" width="10.421875" style="3" customWidth="1"/>
    <col min="8" max="8" width="10.140625" style="3" customWidth="1"/>
    <col min="9" max="16384" width="8.7109375" style="3" customWidth="1"/>
  </cols>
  <sheetData>
    <row r="1" spans="1:6" ht="17.25" customHeight="1">
      <c r="A1" s="4" t="s">
        <v>137</v>
      </c>
      <c r="B1" s="37"/>
      <c r="C1" s="51"/>
      <c r="D1" s="117"/>
      <c r="E1" s="118"/>
      <c r="F1" s="118"/>
    </row>
    <row r="2" spans="1:6" ht="11.25" customHeight="1">
      <c r="A2" s="4"/>
      <c r="B2" s="37"/>
      <c r="C2" s="51"/>
      <c r="D2" s="117"/>
      <c r="E2" s="118"/>
      <c r="F2" s="118"/>
    </row>
    <row r="3" spans="1:6" ht="13.5" customHeight="1">
      <c r="A3" s="4"/>
      <c r="B3"/>
      <c r="C3" s="117"/>
      <c r="D3" s="119"/>
      <c r="E3" s="119"/>
      <c r="F3" s="119"/>
    </row>
    <row r="4" spans="1:6" ht="14.25" customHeight="1">
      <c r="A4" s="5"/>
      <c r="B4"/>
      <c r="C4" s="52"/>
      <c r="D4" s="117"/>
      <c r="E4" s="118"/>
      <c r="F4" s="118"/>
    </row>
    <row r="5" spans="1:6" s="6" customFormat="1" ht="15" customHeight="1">
      <c r="A5" s="8"/>
      <c r="B5" s="7"/>
      <c r="C5" s="53"/>
      <c r="D5" s="117"/>
      <c r="E5" s="118"/>
      <c r="F5" s="118"/>
    </row>
    <row r="6" spans="1:8" s="9" customFormat="1" ht="15" customHeight="1">
      <c r="A6" s="125" t="s">
        <v>196</v>
      </c>
      <c r="B6" s="126"/>
      <c r="C6" s="126"/>
      <c r="D6" s="122"/>
      <c r="E6" s="122"/>
      <c r="F6" s="123"/>
      <c r="G6" s="123"/>
      <c r="H6" s="123"/>
    </row>
    <row r="7" spans="1:8" s="6" customFormat="1" ht="45.75" customHeight="1">
      <c r="A7" s="120" t="s">
        <v>218</v>
      </c>
      <c r="B7" s="121"/>
      <c r="C7" s="121"/>
      <c r="D7" s="122"/>
      <c r="E7" s="122"/>
      <c r="F7" s="123"/>
      <c r="G7" s="123"/>
      <c r="H7" s="123"/>
    </row>
    <row r="8" spans="1:8" s="6" customFormat="1" ht="36.75" customHeight="1">
      <c r="A8" s="124"/>
      <c r="B8" s="124"/>
      <c r="C8" s="124"/>
      <c r="D8" s="122"/>
      <c r="E8" s="122"/>
      <c r="F8" s="123"/>
      <c r="G8" s="123"/>
      <c r="H8" s="123"/>
    </row>
    <row r="9" spans="2:8" s="6" customFormat="1" ht="16.5" customHeight="1" thickBot="1">
      <c r="B9" s="36"/>
      <c r="C9" s="10"/>
      <c r="D9" s="10"/>
      <c r="E9" s="10"/>
      <c r="F9" s="10"/>
      <c r="G9" s="104" t="s">
        <v>217</v>
      </c>
      <c r="H9" s="83"/>
    </row>
    <row r="10" spans="1:10" ht="60.75" customHeight="1" thickBot="1">
      <c r="A10" s="84" t="s">
        <v>127</v>
      </c>
      <c r="B10" s="85" t="s">
        <v>198</v>
      </c>
      <c r="C10" s="86" t="s">
        <v>199</v>
      </c>
      <c r="D10" s="87" t="s">
        <v>200</v>
      </c>
      <c r="E10" s="87" t="s">
        <v>201</v>
      </c>
      <c r="F10" s="88" t="s">
        <v>202</v>
      </c>
      <c r="G10" s="89" t="s">
        <v>219</v>
      </c>
      <c r="H10" s="89" t="s">
        <v>204</v>
      </c>
      <c r="I10" s="29"/>
      <c r="J10" s="29"/>
    </row>
    <row r="11" spans="1:10" ht="15" customHeight="1" thickBot="1">
      <c r="A11" s="33">
        <v>1</v>
      </c>
      <c r="B11" s="38" t="s">
        <v>138</v>
      </c>
      <c r="C11" s="38" t="s">
        <v>139</v>
      </c>
      <c r="D11" s="39" t="s">
        <v>115</v>
      </c>
      <c r="E11" s="50" t="s">
        <v>116</v>
      </c>
      <c r="F11" s="90" t="s">
        <v>65</v>
      </c>
      <c r="G11" s="103">
        <v>7</v>
      </c>
      <c r="H11" s="103">
        <v>8</v>
      </c>
      <c r="I11" s="29"/>
      <c r="J11" s="29"/>
    </row>
    <row r="12" spans="1:10" s="11" customFormat="1" ht="21.75" customHeight="1">
      <c r="A12" s="35" t="s">
        <v>140</v>
      </c>
      <c r="B12" s="32"/>
      <c r="C12" s="34"/>
      <c r="D12" s="34"/>
      <c r="E12" s="34"/>
      <c r="F12" s="112">
        <f>F13+F29+F39+F52+F96+F109+F122+F129+F142+F156</f>
        <v>32094.1</v>
      </c>
      <c r="G12" s="113">
        <f>G13+G29+G39+G52+G96+G109+G122+G129+G142+G156</f>
        <v>8361.5</v>
      </c>
      <c r="H12" s="110">
        <f>G12/F12*100</f>
        <v>26.05307517581113</v>
      </c>
      <c r="I12" s="14"/>
      <c r="J12" s="14"/>
    </row>
    <row r="13" spans="1:8" s="19" customFormat="1" ht="96" customHeight="1">
      <c r="A13" s="57" t="s">
        <v>97</v>
      </c>
      <c r="B13" s="60" t="s">
        <v>141</v>
      </c>
      <c r="C13" s="61"/>
      <c r="D13" s="61"/>
      <c r="E13" s="61"/>
      <c r="F13" s="101">
        <f>F14+F21</f>
        <v>2014.4</v>
      </c>
      <c r="G13" s="93">
        <f>G14+G21</f>
        <v>809.7</v>
      </c>
      <c r="H13" s="111">
        <f aca="true" t="shared" si="0" ref="H13:H76">G13/F13*100</f>
        <v>40.19559173947577</v>
      </c>
    </row>
    <row r="14" spans="1:8" s="19" customFormat="1" ht="143.25" customHeight="1">
      <c r="A14" s="57" t="s">
        <v>98</v>
      </c>
      <c r="B14" s="55" t="s">
        <v>142</v>
      </c>
      <c r="C14" s="56"/>
      <c r="D14" s="56"/>
      <c r="E14" s="56"/>
      <c r="F14" s="76">
        <f>F15+F18</f>
        <v>1320.3</v>
      </c>
      <c r="G14" s="94">
        <f>G15+G18</f>
        <v>579.6</v>
      </c>
      <c r="H14" s="109">
        <f t="shared" si="0"/>
        <v>43.89911383776415</v>
      </c>
    </row>
    <row r="15" spans="1:8" s="19" customFormat="1" ht="177" customHeight="1">
      <c r="A15" s="54" t="s">
        <v>165</v>
      </c>
      <c r="B15" s="55" t="s">
        <v>143</v>
      </c>
      <c r="C15" s="56"/>
      <c r="D15" s="56"/>
      <c r="E15" s="56"/>
      <c r="F15" s="76">
        <f>F16</f>
        <v>1000</v>
      </c>
      <c r="G15" s="94">
        <f>G16</f>
        <v>438.5</v>
      </c>
      <c r="H15" s="109">
        <f t="shared" si="0"/>
        <v>43.85</v>
      </c>
    </row>
    <row r="16" spans="1:8" s="19" customFormat="1" ht="30.75" customHeight="1">
      <c r="A16" s="57" t="s">
        <v>182</v>
      </c>
      <c r="B16" s="55" t="s">
        <v>143</v>
      </c>
      <c r="C16" s="58" t="s">
        <v>99</v>
      </c>
      <c r="D16" s="58"/>
      <c r="E16" s="58"/>
      <c r="F16" s="76">
        <f>F17</f>
        <v>1000</v>
      </c>
      <c r="G16" s="94">
        <f>G17</f>
        <v>438.5</v>
      </c>
      <c r="H16" s="109">
        <f t="shared" si="0"/>
        <v>43.85</v>
      </c>
    </row>
    <row r="17" spans="1:8" s="19" customFormat="1" ht="20.25" customHeight="1">
      <c r="A17" s="54" t="s">
        <v>101</v>
      </c>
      <c r="B17" s="55" t="s">
        <v>143</v>
      </c>
      <c r="C17" s="58" t="s">
        <v>99</v>
      </c>
      <c r="D17" s="58" t="s">
        <v>95</v>
      </c>
      <c r="E17" s="58" t="s">
        <v>93</v>
      </c>
      <c r="F17" s="76">
        <v>1000</v>
      </c>
      <c r="G17" s="95">
        <v>438.5</v>
      </c>
      <c r="H17" s="108">
        <f t="shared" si="0"/>
        <v>43.85</v>
      </c>
    </row>
    <row r="18" spans="1:8" s="19" customFormat="1" ht="162.75" customHeight="1">
      <c r="A18" s="54" t="s">
        <v>166</v>
      </c>
      <c r="B18" s="55" t="s">
        <v>144</v>
      </c>
      <c r="C18" s="56"/>
      <c r="D18" s="56"/>
      <c r="E18" s="56"/>
      <c r="F18" s="76">
        <f>F19</f>
        <v>320.3</v>
      </c>
      <c r="G18" s="94">
        <f>G19</f>
        <v>141.1</v>
      </c>
      <c r="H18" s="109">
        <f t="shared" si="0"/>
        <v>44.052450827349354</v>
      </c>
    </row>
    <row r="19" spans="1:8" s="19" customFormat="1" ht="30" customHeight="1">
      <c r="A19" s="57" t="s">
        <v>182</v>
      </c>
      <c r="B19" s="55" t="s">
        <v>100</v>
      </c>
      <c r="C19" s="58" t="s">
        <v>99</v>
      </c>
      <c r="D19" s="56"/>
      <c r="E19" s="56"/>
      <c r="F19" s="76">
        <f>F20</f>
        <v>320.3</v>
      </c>
      <c r="G19" s="94">
        <f>G20</f>
        <v>141.1</v>
      </c>
      <c r="H19" s="109">
        <f t="shared" si="0"/>
        <v>44.052450827349354</v>
      </c>
    </row>
    <row r="20" spans="1:8" s="19" customFormat="1" ht="25.5" customHeight="1">
      <c r="A20" s="54" t="s">
        <v>101</v>
      </c>
      <c r="B20" s="55" t="s">
        <v>144</v>
      </c>
      <c r="C20" s="58" t="s">
        <v>99</v>
      </c>
      <c r="D20" s="58" t="s">
        <v>95</v>
      </c>
      <c r="E20" s="58" t="s">
        <v>93</v>
      </c>
      <c r="F20" s="76">
        <v>320.3</v>
      </c>
      <c r="G20" s="130">
        <v>141.1</v>
      </c>
      <c r="H20" s="109">
        <f t="shared" si="0"/>
        <v>44.052450827349354</v>
      </c>
    </row>
    <row r="21" spans="1:8" s="19" customFormat="1" ht="144.75" customHeight="1">
      <c r="A21" s="54" t="s">
        <v>167</v>
      </c>
      <c r="B21" s="55" t="s">
        <v>145</v>
      </c>
      <c r="C21" s="58"/>
      <c r="D21" s="58"/>
      <c r="E21" s="58"/>
      <c r="F21" s="76">
        <f>F22</f>
        <v>694.1</v>
      </c>
      <c r="G21" s="94">
        <f>G22</f>
        <v>230.10000000000002</v>
      </c>
      <c r="H21" s="109">
        <f t="shared" si="0"/>
        <v>33.15084281803775</v>
      </c>
    </row>
    <row r="22" spans="1:8" s="16" customFormat="1" ht="141.75" customHeight="1">
      <c r="A22" s="54" t="s">
        <v>1</v>
      </c>
      <c r="B22" s="55" t="s">
        <v>146</v>
      </c>
      <c r="C22" s="58"/>
      <c r="D22" s="58"/>
      <c r="E22" s="58"/>
      <c r="F22" s="76">
        <f>F23+F25+F27</f>
        <v>694.1</v>
      </c>
      <c r="G22" s="94">
        <f>G23+G25+G27</f>
        <v>230.10000000000002</v>
      </c>
      <c r="H22" s="109">
        <f t="shared" si="0"/>
        <v>33.15084281803775</v>
      </c>
    </row>
    <row r="23" spans="1:8" s="16" customFormat="1" ht="15.75">
      <c r="A23" s="57" t="s">
        <v>39</v>
      </c>
      <c r="B23" s="55" t="s">
        <v>146</v>
      </c>
      <c r="C23" s="59" t="s">
        <v>40</v>
      </c>
      <c r="D23" s="58"/>
      <c r="E23" s="58"/>
      <c r="F23" s="76">
        <f>F24</f>
        <v>517</v>
      </c>
      <c r="G23" s="94">
        <f>G24</f>
        <v>185.5</v>
      </c>
      <c r="H23" s="108">
        <f t="shared" si="0"/>
        <v>35.88007736943907</v>
      </c>
    </row>
    <row r="24" spans="1:8" s="16" customFormat="1" ht="15.75">
      <c r="A24" s="57" t="s">
        <v>124</v>
      </c>
      <c r="B24" s="55" t="s">
        <v>146</v>
      </c>
      <c r="C24" s="59" t="s">
        <v>40</v>
      </c>
      <c r="D24" s="58" t="s">
        <v>95</v>
      </c>
      <c r="E24" s="58" t="s">
        <v>128</v>
      </c>
      <c r="F24" s="76">
        <f>431.8+85.2</f>
        <v>517</v>
      </c>
      <c r="G24" s="97">
        <v>185.5</v>
      </c>
      <c r="H24" s="108">
        <f t="shared" si="0"/>
        <v>35.88007736943907</v>
      </c>
    </row>
    <row r="25" spans="1:8" s="19" customFormat="1" ht="27" customHeight="1">
      <c r="A25" s="57" t="s">
        <v>177</v>
      </c>
      <c r="B25" s="55" t="s">
        <v>146</v>
      </c>
      <c r="C25" s="59" t="s">
        <v>99</v>
      </c>
      <c r="D25" s="58"/>
      <c r="E25" s="58"/>
      <c r="F25" s="76">
        <f>F26</f>
        <v>175.10000000000002</v>
      </c>
      <c r="G25" s="94">
        <f>G26</f>
        <v>44.3</v>
      </c>
      <c r="H25" s="109">
        <f t="shared" si="0"/>
        <v>25.299828669331802</v>
      </c>
    </row>
    <row r="26" spans="1:8" s="19" customFormat="1" ht="18" customHeight="1">
      <c r="A26" s="57" t="s">
        <v>124</v>
      </c>
      <c r="B26" s="55" t="s">
        <v>146</v>
      </c>
      <c r="C26" s="59" t="s">
        <v>99</v>
      </c>
      <c r="D26" s="58" t="s">
        <v>95</v>
      </c>
      <c r="E26" s="58" t="s">
        <v>128</v>
      </c>
      <c r="F26" s="76">
        <f>102.2+72.9</f>
        <v>175.10000000000002</v>
      </c>
      <c r="G26" s="97">
        <v>44.3</v>
      </c>
      <c r="H26" s="108">
        <f t="shared" si="0"/>
        <v>25.299828669331802</v>
      </c>
    </row>
    <row r="27" spans="1:8" s="19" customFormat="1" ht="18.75" customHeight="1">
      <c r="A27" s="57" t="s">
        <v>37</v>
      </c>
      <c r="B27" s="55" t="s">
        <v>146</v>
      </c>
      <c r="C27" s="59" t="s">
        <v>38</v>
      </c>
      <c r="D27" s="58"/>
      <c r="E27" s="58"/>
      <c r="F27" s="76">
        <f>F28</f>
        <v>2</v>
      </c>
      <c r="G27" s="94">
        <f>G28</f>
        <v>0.3</v>
      </c>
      <c r="H27" s="108">
        <f t="shared" si="0"/>
        <v>15</v>
      </c>
    </row>
    <row r="28" spans="1:8" s="19" customFormat="1" ht="18.75" customHeight="1">
      <c r="A28" s="57" t="s">
        <v>124</v>
      </c>
      <c r="B28" s="55" t="s">
        <v>146</v>
      </c>
      <c r="C28" s="59" t="s">
        <v>38</v>
      </c>
      <c r="D28" s="58" t="s">
        <v>95</v>
      </c>
      <c r="E28" s="58" t="s">
        <v>128</v>
      </c>
      <c r="F28" s="76">
        <v>2</v>
      </c>
      <c r="G28" s="95">
        <v>0.3</v>
      </c>
      <c r="H28" s="108">
        <f t="shared" si="0"/>
        <v>15</v>
      </c>
    </row>
    <row r="29" spans="1:8" s="16" customFormat="1" ht="114" customHeight="1">
      <c r="A29" s="54" t="s">
        <v>168</v>
      </c>
      <c r="B29" s="60" t="s">
        <v>158</v>
      </c>
      <c r="C29" s="61"/>
      <c r="D29" s="61"/>
      <c r="E29" s="61"/>
      <c r="F29" s="101">
        <f>F30+F33+F36</f>
        <v>758.8</v>
      </c>
      <c r="G29" s="93">
        <f>G30+G33+G36</f>
        <v>170.3</v>
      </c>
      <c r="H29" s="111">
        <f t="shared" si="0"/>
        <v>22.443331576172906</v>
      </c>
    </row>
    <row r="30" spans="1:8" s="16" customFormat="1" ht="118.5" customHeight="1">
      <c r="A30" s="54" t="s">
        <v>169</v>
      </c>
      <c r="B30" s="55" t="s">
        <v>103</v>
      </c>
      <c r="C30" s="59"/>
      <c r="D30" s="58"/>
      <c r="E30" s="58"/>
      <c r="F30" s="76">
        <f>F31</f>
        <v>50</v>
      </c>
      <c r="G30" s="94">
        <f>G31</f>
        <v>0</v>
      </c>
      <c r="H30" s="109">
        <f t="shared" si="0"/>
        <v>0</v>
      </c>
    </row>
    <row r="31" spans="1:8" s="16" customFormat="1" ht="47.25">
      <c r="A31" s="57" t="s">
        <v>182</v>
      </c>
      <c r="B31" s="55" t="s">
        <v>103</v>
      </c>
      <c r="C31" s="59" t="s">
        <v>99</v>
      </c>
      <c r="D31" s="58"/>
      <c r="E31" s="58"/>
      <c r="F31" s="76">
        <f>F32</f>
        <v>50</v>
      </c>
      <c r="G31" s="94">
        <f>G32</f>
        <v>0</v>
      </c>
      <c r="H31" s="109">
        <f t="shared" si="0"/>
        <v>0</v>
      </c>
    </row>
    <row r="32" spans="1:8" s="16" customFormat="1" ht="15.75">
      <c r="A32" s="57" t="s">
        <v>121</v>
      </c>
      <c r="B32" s="55" t="s">
        <v>103</v>
      </c>
      <c r="C32" s="59" t="s">
        <v>99</v>
      </c>
      <c r="D32" s="58" t="s">
        <v>64</v>
      </c>
      <c r="E32" s="58" t="s">
        <v>128</v>
      </c>
      <c r="F32" s="76">
        <v>50</v>
      </c>
      <c r="G32" s="97">
        <v>0</v>
      </c>
      <c r="H32" s="108">
        <f t="shared" si="0"/>
        <v>0</v>
      </c>
    </row>
    <row r="33" spans="1:8" s="16" customFormat="1" ht="108.75" customHeight="1">
      <c r="A33" s="54" t="s">
        <v>170</v>
      </c>
      <c r="B33" s="55" t="s">
        <v>102</v>
      </c>
      <c r="C33" s="59"/>
      <c r="D33" s="58"/>
      <c r="E33" s="58"/>
      <c r="F33" s="76">
        <f>F34</f>
        <v>558.8</v>
      </c>
      <c r="G33" s="94">
        <f>G34</f>
        <v>170.3</v>
      </c>
      <c r="H33" s="109">
        <f t="shared" si="0"/>
        <v>30.47602004294918</v>
      </c>
    </row>
    <row r="34" spans="1:8" s="16" customFormat="1" ht="47.25">
      <c r="A34" s="57" t="s">
        <v>182</v>
      </c>
      <c r="B34" s="55" t="s">
        <v>102</v>
      </c>
      <c r="C34" s="59" t="s">
        <v>99</v>
      </c>
      <c r="D34" s="58"/>
      <c r="E34" s="58"/>
      <c r="F34" s="76">
        <f>F35</f>
        <v>558.8</v>
      </c>
      <c r="G34" s="94">
        <f>G35</f>
        <v>170.3</v>
      </c>
      <c r="H34" s="109">
        <f t="shared" si="0"/>
        <v>30.47602004294918</v>
      </c>
    </row>
    <row r="35" spans="1:8" s="16" customFormat="1" ht="15.75">
      <c r="A35" s="57" t="s">
        <v>121</v>
      </c>
      <c r="B35" s="55" t="s">
        <v>102</v>
      </c>
      <c r="C35" s="59" t="s">
        <v>99</v>
      </c>
      <c r="D35" s="58" t="s">
        <v>64</v>
      </c>
      <c r="E35" s="58" t="s">
        <v>128</v>
      </c>
      <c r="F35" s="76">
        <v>558.8</v>
      </c>
      <c r="G35" s="97">
        <v>170.3</v>
      </c>
      <c r="H35" s="108">
        <f t="shared" si="0"/>
        <v>30.47602004294918</v>
      </c>
    </row>
    <row r="36" spans="1:8" s="16" customFormat="1" ht="113.25" customHeight="1">
      <c r="A36" s="54" t="s">
        <v>75</v>
      </c>
      <c r="B36" s="55" t="s">
        <v>77</v>
      </c>
      <c r="C36" s="59"/>
      <c r="D36" s="58"/>
      <c r="E36" s="58"/>
      <c r="F36" s="76">
        <f>F37</f>
        <v>150</v>
      </c>
      <c r="G36" s="94">
        <f>G37</f>
        <v>0</v>
      </c>
      <c r="H36" s="109">
        <f t="shared" si="0"/>
        <v>0</v>
      </c>
    </row>
    <row r="37" spans="1:8" s="16" customFormat="1" ht="47.25">
      <c r="A37" s="57" t="s">
        <v>182</v>
      </c>
      <c r="B37" s="55" t="s">
        <v>77</v>
      </c>
      <c r="C37" s="59" t="s">
        <v>99</v>
      </c>
      <c r="D37" s="58"/>
      <c r="E37" s="58"/>
      <c r="F37" s="76">
        <f>F38</f>
        <v>150</v>
      </c>
      <c r="G37" s="94">
        <f>G38</f>
        <v>0</v>
      </c>
      <c r="H37" s="109">
        <f t="shared" si="0"/>
        <v>0</v>
      </c>
    </row>
    <row r="38" spans="1:8" s="16" customFormat="1" ht="15.75">
      <c r="A38" s="57" t="s">
        <v>121</v>
      </c>
      <c r="B38" s="55" t="s">
        <v>77</v>
      </c>
      <c r="C38" s="59" t="s">
        <v>99</v>
      </c>
      <c r="D38" s="58" t="s">
        <v>64</v>
      </c>
      <c r="E38" s="58" t="s">
        <v>128</v>
      </c>
      <c r="F38" s="76">
        <v>150</v>
      </c>
      <c r="G38" s="97">
        <v>0</v>
      </c>
      <c r="H38" s="108">
        <f t="shared" si="0"/>
        <v>0</v>
      </c>
    </row>
    <row r="39" spans="1:8" s="16" customFormat="1" ht="111" customHeight="1">
      <c r="A39" s="54" t="s">
        <v>171</v>
      </c>
      <c r="B39" s="60" t="s">
        <v>147</v>
      </c>
      <c r="C39" s="61"/>
      <c r="D39" s="61"/>
      <c r="E39" s="61"/>
      <c r="F39" s="101">
        <f>F40+F43+F49+F46</f>
        <v>3941.8</v>
      </c>
      <c r="G39" s="93">
        <f>G40+G43+G49+G46</f>
        <v>14.1</v>
      </c>
      <c r="H39" s="111">
        <f t="shared" si="0"/>
        <v>0.35770460195849607</v>
      </c>
    </row>
    <row r="40" spans="1:8" s="16" customFormat="1" ht="129.75" customHeight="1">
      <c r="A40" s="54" t="s">
        <v>2</v>
      </c>
      <c r="B40" s="55" t="s">
        <v>104</v>
      </c>
      <c r="C40" s="59"/>
      <c r="D40" s="58"/>
      <c r="E40" s="58"/>
      <c r="F40" s="76">
        <f>F41</f>
        <v>26</v>
      </c>
      <c r="G40" s="94">
        <f>G41</f>
        <v>14.1</v>
      </c>
      <c r="H40" s="109">
        <f t="shared" si="0"/>
        <v>54.230769230769226</v>
      </c>
    </row>
    <row r="41" spans="1:8" s="16" customFormat="1" ht="47.25">
      <c r="A41" s="57" t="s">
        <v>182</v>
      </c>
      <c r="B41" s="55" t="s">
        <v>104</v>
      </c>
      <c r="C41" s="59" t="s">
        <v>99</v>
      </c>
      <c r="D41" s="58"/>
      <c r="E41" s="58"/>
      <c r="F41" s="76">
        <f>F42</f>
        <v>26</v>
      </c>
      <c r="G41" s="94">
        <f>G42</f>
        <v>14.1</v>
      </c>
      <c r="H41" s="109">
        <f t="shared" si="0"/>
        <v>54.230769230769226</v>
      </c>
    </row>
    <row r="42" spans="1:8" s="16" customFormat="1" ht="15.75">
      <c r="A42" s="57" t="s">
        <v>105</v>
      </c>
      <c r="B42" s="55" t="s">
        <v>104</v>
      </c>
      <c r="C42" s="59" t="s">
        <v>99</v>
      </c>
      <c r="D42" s="58" t="s">
        <v>94</v>
      </c>
      <c r="E42" s="58" t="s">
        <v>128</v>
      </c>
      <c r="F42" s="76">
        <v>26</v>
      </c>
      <c r="G42" s="97">
        <v>14.1</v>
      </c>
      <c r="H42" s="108">
        <f t="shared" si="0"/>
        <v>54.230769230769226</v>
      </c>
    </row>
    <row r="43" spans="1:8" s="16" customFormat="1" ht="129" customHeight="1">
      <c r="A43" s="54" t="s">
        <v>3</v>
      </c>
      <c r="B43" s="55" t="s">
        <v>78</v>
      </c>
      <c r="C43" s="59"/>
      <c r="D43" s="58"/>
      <c r="E43" s="58"/>
      <c r="F43" s="76">
        <f>F44</f>
        <v>900</v>
      </c>
      <c r="G43" s="94">
        <f>G44</f>
        <v>0</v>
      </c>
      <c r="H43" s="109">
        <f t="shared" si="0"/>
        <v>0</v>
      </c>
    </row>
    <row r="44" spans="1:8" s="16" customFormat="1" ht="47.25">
      <c r="A44" s="57" t="s">
        <v>182</v>
      </c>
      <c r="B44" s="55" t="s">
        <v>78</v>
      </c>
      <c r="C44" s="59" t="s">
        <v>99</v>
      </c>
      <c r="D44" s="58"/>
      <c r="E44" s="58"/>
      <c r="F44" s="76">
        <f>F45</f>
        <v>900</v>
      </c>
      <c r="G44" s="94">
        <f>G45</f>
        <v>0</v>
      </c>
      <c r="H44" s="109">
        <f t="shared" si="0"/>
        <v>0</v>
      </c>
    </row>
    <row r="45" spans="1:8" s="16" customFormat="1" ht="15.75">
      <c r="A45" s="57" t="s">
        <v>105</v>
      </c>
      <c r="B45" s="55" t="s">
        <v>78</v>
      </c>
      <c r="C45" s="59" t="s">
        <v>99</v>
      </c>
      <c r="D45" s="58" t="s">
        <v>94</v>
      </c>
      <c r="E45" s="58" t="s">
        <v>128</v>
      </c>
      <c r="F45" s="76">
        <v>900</v>
      </c>
      <c r="G45" s="97">
        <v>0</v>
      </c>
      <c r="H45" s="108">
        <f t="shared" si="0"/>
        <v>0</v>
      </c>
    </row>
    <row r="46" spans="1:8" s="16" customFormat="1" ht="145.5" customHeight="1">
      <c r="A46" s="54" t="s">
        <v>190</v>
      </c>
      <c r="B46" s="55" t="s">
        <v>189</v>
      </c>
      <c r="C46" s="59"/>
      <c r="D46" s="58"/>
      <c r="E46" s="58"/>
      <c r="F46" s="76">
        <f>F47</f>
        <v>2865</v>
      </c>
      <c r="G46" s="94">
        <f>G47</f>
        <v>0</v>
      </c>
      <c r="H46" s="109">
        <f t="shared" si="0"/>
        <v>0</v>
      </c>
    </row>
    <row r="47" spans="1:8" s="16" customFormat="1" ht="15.75">
      <c r="A47" s="63" t="s">
        <v>178</v>
      </c>
      <c r="B47" s="55" t="s">
        <v>189</v>
      </c>
      <c r="C47" s="59" t="s">
        <v>173</v>
      </c>
      <c r="D47" s="58"/>
      <c r="E47" s="58"/>
      <c r="F47" s="76">
        <f>F48</f>
        <v>2865</v>
      </c>
      <c r="G47" s="94">
        <f>G48</f>
        <v>0</v>
      </c>
      <c r="H47" s="108">
        <f t="shared" si="0"/>
        <v>0</v>
      </c>
    </row>
    <row r="48" spans="1:8" s="16" customFormat="1" ht="15.75">
      <c r="A48" s="57" t="s">
        <v>105</v>
      </c>
      <c r="B48" s="55" t="s">
        <v>189</v>
      </c>
      <c r="C48" s="59" t="s">
        <v>173</v>
      </c>
      <c r="D48" s="58" t="s">
        <v>94</v>
      </c>
      <c r="E48" s="58" t="s">
        <v>128</v>
      </c>
      <c r="F48" s="76">
        <v>2865</v>
      </c>
      <c r="G48" s="97">
        <v>0</v>
      </c>
      <c r="H48" s="108">
        <f t="shared" si="0"/>
        <v>0</v>
      </c>
    </row>
    <row r="49" spans="1:8" s="16" customFormat="1" ht="146.25" customHeight="1">
      <c r="A49" s="54" t="s">
        <v>184</v>
      </c>
      <c r="B49" s="55" t="s">
        <v>172</v>
      </c>
      <c r="C49" s="59"/>
      <c r="D49" s="58"/>
      <c r="E49" s="58"/>
      <c r="F49" s="76">
        <f>F50</f>
        <v>150.8</v>
      </c>
      <c r="G49" s="94">
        <f>G50</f>
        <v>0</v>
      </c>
      <c r="H49" s="109">
        <f t="shared" si="0"/>
        <v>0</v>
      </c>
    </row>
    <row r="50" spans="1:8" s="16" customFormat="1" ht="15.75">
      <c r="A50" s="63" t="s">
        <v>178</v>
      </c>
      <c r="B50" s="55" t="s">
        <v>172</v>
      </c>
      <c r="C50" s="59" t="s">
        <v>173</v>
      </c>
      <c r="D50" s="58"/>
      <c r="E50" s="58"/>
      <c r="F50" s="76">
        <f>F51</f>
        <v>150.8</v>
      </c>
      <c r="G50" s="94">
        <f>G51</f>
        <v>0</v>
      </c>
      <c r="H50" s="108">
        <f t="shared" si="0"/>
        <v>0</v>
      </c>
    </row>
    <row r="51" spans="1:8" s="16" customFormat="1" ht="15.75">
      <c r="A51" s="57" t="s">
        <v>105</v>
      </c>
      <c r="B51" s="55" t="s">
        <v>172</v>
      </c>
      <c r="C51" s="59" t="s">
        <v>173</v>
      </c>
      <c r="D51" s="58" t="s">
        <v>94</v>
      </c>
      <c r="E51" s="58" t="s">
        <v>128</v>
      </c>
      <c r="F51" s="76">
        <v>150.8</v>
      </c>
      <c r="G51" s="97">
        <v>0</v>
      </c>
      <c r="H51" s="108">
        <f t="shared" si="0"/>
        <v>0</v>
      </c>
    </row>
    <row r="52" spans="1:8" s="16" customFormat="1" ht="113.25" customHeight="1">
      <c r="A52" s="54" t="s">
        <v>4</v>
      </c>
      <c r="B52" s="60" t="s">
        <v>161</v>
      </c>
      <c r="C52" s="61"/>
      <c r="D52" s="61"/>
      <c r="E52" s="61"/>
      <c r="F52" s="101">
        <f>F53+F66+F70+F89</f>
        <v>5738.8</v>
      </c>
      <c r="G52" s="93">
        <f>G53+G66+G70+G89</f>
        <v>1998.4</v>
      </c>
      <c r="H52" s="111">
        <f t="shared" si="0"/>
        <v>34.82261099881509</v>
      </c>
    </row>
    <row r="53" spans="1:8" s="16" customFormat="1" ht="129" customHeight="1">
      <c r="A53" s="54" t="s">
        <v>5</v>
      </c>
      <c r="B53" s="55" t="s">
        <v>106</v>
      </c>
      <c r="C53" s="59"/>
      <c r="D53" s="58"/>
      <c r="E53" s="58"/>
      <c r="F53" s="76">
        <f>F54+F57+F60+F63</f>
        <v>2145</v>
      </c>
      <c r="G53" s="94">
        <f>G54+G57+G60+G63</f>
        <v>966.5</v>
      </c>
      <c r="H53" s="109">
        <f t="shared" si="0"/>
        <v>45.05827505827506</v>
      </c>
    </row>
    <row r="54" spans="1:8" s="16" customFormat="1" ht="177.75" customHeight="1">
      <c r="A54" s="62" t="s">
        <v>8</v>
      </c>
      <c r="B54" s="55" t="s">
        <v>17</v>
      </c>
      <c r="C54" s="59"/>
      <c r="D54" s="58"/>
      <c r="E54" s="58"/>
      <c r="F54" s="76">
        <f>F55</f>
        <v>850</v>
      </c>
      <c r="G54" s="94">
        <f>G55</f>
        <v>317.2</v>
      </c>
      <c r="H54" s="109">
        <f t="shared" si="0"/>
        <v>37.317647058823525</v>
      </c>
    </row>
    <row r="55" spans="1:8" s="16" customFormat="1" ht="47.25">
      <c r="A55" s="57" t="s">
        <v>182</v>
      </c>
      <c r="B55" s="55" t="s">
        <v>17</v>
      </c>
      <c r="C55" s="59" t="s">
        <v>99</v>
      </c>
      <c r="D55" s="58"/>
      <c r="E55" s="58"/>
      <c r="F55" s="76">
        <f>F56</f>
        <v>850</v>
      </c>
      <c r="G55" s="94">
        <f>G56</f>
        <v>317.2</v>
      </c>
      <c r="H55" s="109">
        <f t="shared" si="0"/>
        <v>37.317647058823525</v>
      </c>
    </row>
    <row r="56" spans="1:8" s="16" customFormat="1" ht="15.75">
      <c r="A56" s="57" t="s">
        <v>18</v>
      </c>
      <c r="B56" s="55" t="s">
        <v>17</v>
      </c>
      <c r="C56" s="59" t="s">
        <v>99</v>
      </c>
      <c r="D56" s="58" t="s">
        <v>94</v>
      </c>
      <c r="E56" s="58" t="s">
        <v>130</v>
      </c>
      <c r="F56" s="76">
        <f>750+100</f>
        <v>850</v>
      </c>
      <c r="G56" s="97">
        <v>317.2</v>
      </c>
      <c r="H56" s="108">
        <f t="shared" si="0"/>
        <v>37.317647058823525</v>
      </c>
    </row>
    <row r="57" spans="1:8" s="16" customFormat="1" ht="162.75" customHeight="1">
      <c r="A57" s="62" t="s">
        <v>216</v>
      </c>
      <c r="B57" s="55" t="s">
        <v>19</v>
      </c>
      <c r="C57" s="59"/>
      <c r="D57" s="58"/>
      <c r="E57" s="58"/>
      <c r="F57" s="76">
        <f>F58</f>
        <v>20</v>
      </c>
      <c r="G57" s="94">
        <f>G58</f>
        <v>2.1</v>
      </c>
      <c r="H57" s="109">
        <f t="shared" si="0"/>
        <v>10.500000000000002</v>
      </c>
    </row>
    <row r="58" spans="1:8" s="16" customFormat="1" ht="47.25">
      <c r="A58" s="57" t="s">
        <v>182</v>
      </c>
      <c r="B58" s="55" t="s">
        <v>19</v>
      </c>
      <c r="C58" s="59" t="s">
        <v>99</v>
      </c>
      <c r="D58" s="58"/>
      <c r="E58" s="58"/>
      <c r="F58" s="76">
        <f>F59</f>
        <v>20</v>
      </c>
      <c r="G58" s="94">
        <f>G59</f>
        <v>2.1</v>
      </c>
      <c r="H58" s="109">
        <f t="shared" si="0"/>
        <v>10.500000000000002</v>
      </c>
    </row>
    <row r="59" spans="1:8" s="16" customFormat="1" ht="15.75">
      <c r="A59" s="57" t="s">
        <v>18</v>
      </c>
      <c r="B59" s="55" t="s">
        <v>19</v>
      </c>
      <c r="C59" s="59" t="s">
        <v>99</v>
      </c>
      <c r="D59" s="58" t="s">
        <v>94</v>
      </c>
      <c r="E59" s="58" t="s">
        <v>130</v>
      </c>
      <c r="F59" s="76">
        <v>20</v>
      </c>
      <c r="G59" s="97">
        <v>2.1</v>
      </c>
      <c r="H59" s="108">
        <f t="shared" si="0"/>
        <v>10.500000000000002</v>
      </c>
    </row>
    <row r="60" spans="1:8" s="16" customFormat="1" ht="162" customHeight="1">
      <c r="A60" s="62" t="s">
        <v>215</v>
      </c>
      <c r="B60" s="55" t="s">
        <v>20</v>
      </c>
      <c r="C60" s="59"/>
      <c r="D60" s="58"/>
      <c r="E60" s="58"/>
      <c r="F60" s="76">
        <f>F61</f>
        <v>1200</v>
      </c>
      <c r="G60" s="94">
        <f>G61</f>
        <v>647.2</v>
      </c>
      <c r="H60" s="109">
        <f t="shared" si="0"/>
        <v>53.93333333333333</v>
      </c>
    </row>
    <row r="61" spans="1:8" s="16" customFormat="1" ht="47.25">
      <c r="A61" s="57" t="s">
        <v>182</v>
      </c>
      <c r="B61" s="55" t="s">
        <v>20</v>
      </c>
      <c r="C61" s="59" t="s">
        <v>99</v>
      </c>
      <c r="D61" s="58"/>
      <c r="E61" s="58"/>
      <c r="F61" s="76">
        <f>F62</f>
        <v>1200</v>
      </c>
      <c r="G61" s="94">
        <f>G62</f>
        <v>647.2</v>
      </c>
      <c r="H61" s="109">
        <f t="shared" si="0"/>
        <v>53.93333333333333</v>
      </c>
    </row>
    <row r="62" spans="1:8" s="16" customFormat="1" ht="15.75">
      <c r="A62" s="57" t="s">
        <v>18</v>
      </c>
      <c r="B62" s="55" t="s">
        <v>20</v>
      </c>
      <c r="C62" s="59" t="s">
        <v>99</v>
      </c>
      <c r="D62" s="58" t="s">
        <v>94</v>
      </c>
      <c r="E62" s="58" t="s">
        <v>130</v>
      </c>
      <c r="F62" s="76">
        <v>1200</v>
      </c>
      <c r="G62" s="95">
        <v>647.2</v>
      </c>
      <c r="H62" s="108">
        <f t="shared" si="0"/>
        <v>53.93333333333333</v>
      </c>
    </row>
    <row r="63" spans="1:8" s="16" customFormat="1" ht="179.25" customHeight="1">
      <c r="A63" s="62" t="s">
        <v>214</v>
      </c>
      <c r="B63" s="55" t="s">
        <v>79</v>
      </c>
      <c r="C63" s="59"/>
      <c r="D63" s="58"/>
      <c r="E63" s="58"/>
      <c r="F63" s="76">
        <f>F64</f>
        <v>75</v>
      </c>
      <c r="G63" s="94">
        <f>G64</f>
        <v>0</v>
      </c>
      <c r="H63" s="109">
        <f t="shared" si="0"/>
        <v>0</v>
      </c>
    </row>
    <row r="64" spans="1:8" s="16" customFormat="1" ht="47.25">
      <c r="A64" s="57" t="s">
        <v>182</v>
      </c>
      <c r="B64" s="55" t="s">
        <v>79</v>
      </c>
      <c r="C64" s="59" t="s">
        <v>99</v>
      </c>
      <c r="D64" s="58"/>
      <c r="E64" s="58"/>
      <c r="F64" s="76">
        <f>F65</f>
        <v>75</v>
      </c>
      <c r="G64" s="94">
        <f>G65</f>
        <v>0</v>
      </c>
      <c r="H64" s="109">
        <f t="shared" si="0"/>
        <v>0</v>
      </c>
    </row>
    <row r="65" spans="1:8" s="16" customFormat="1" ht="15.75">
      <c r="A65" s="57" t="s">
        <v>18</v>
      </c>
      <c r="B65" s="55" t="s">
        <v>79</v>
      </c>
      <c r="C65" s="59" t="s">
        <v>99</v>
      </c>
      <c r="D65" s="58" t="s">
        <v>94</v>
      </c>
      <c r="E65" s="58" t="s">
        <v>130</v>
      </c>
      <c r="F65" s="76">
        <v>75</v>
      </c>
      <c r="G65" s="97">
        <v>0</v>
      </c>
      <c r="H65" s="108">
        <f t="shared" si="0"/>
        <v>0</v>
      </c>
    </row>
    <row r="66" spans="1:8" s="16" customFormat="1" ht="129" customHeight="1">
      <c r="A66" s="54" t="s">
        <v>9</v>
      </c>
      <c r="B66" s="55" t="s">
        <v>21</v>
      </c>
      <c r="C66" s="59"/>
      <c r="D66" s="58"/>
      <c r="E66" s="58"/>
      <c r="F66" s="76">
        <f aca="true" t="shared" si="1" ref="F66:G68">F67</f>
        <v>350</v>
      </c>
      <c r="G66" s="94">
        <f t="shared" si="1"/>
        <v>326.4</v>
      </c>
      <c r="H66" s="109">
        <f t="shared" si="0"/>
        <v>93.25714285714285</v>
      </c>
    </row>
    <row r="67" spans="1:8" s="16" customFormat="1" ht="178.5" customHeight="1">
      <c r="A67" s="62" t="s">
        <v>213</v>
      </c>
      <c r="B67" s="55" t="s">
        <v>80</v>
      </c>
      <c r="C67" s="59"/>
      <c r="D67" s="58"/>
      <c r="E67" s="58"/>
      <c r="F67" s="76">
        <f t="shared" si="1"/>
        <v>350</v>
      </c>
      <c r="G67" s="94">
        <f t="shared" si="1"/>
        <v>326.4</v>
      </c>
      <c r="H67" s="109">
        <f t="shared" si="0"/>
        <v>93.25714285714285</v>
      </c>
    </row>
    <row r="68" spans="1:8" s="16" customFormat="1" ht="31.5">
      <c r="A68" s="57" t="s">
        <v>183</v>
      </c>
      <c r="B68" s="55" t="s">
        <v>80</v>
      </c>
      <c r="C68" s="59" t="s">
        <v>99</v>
      </c>
      <c r="D68" s="58"/>
      <c r="E68" s="58"/>
      <c r="F68" s="76">
        <f t="shared" si="1"/>
        <v>350</v>
      </c>
      <c r="G68" s="94">
        <f t="shared" si="1"/>
        <v>326.4</v>
      </c>
      <c r="H68" s="109">
        <f t="shared" si="0"/>
        <v>93.25714285714285</v>
      </c>
    </row>
    <row r="69" spans="1:8" s="16" customFormat="1" ht="15.75">
      <c r="A69" s="57" t="s">
        <v>18</v>
      </c>
      <c r="B69" s="55" t="s">
        <v>80</v>
      </c>
      <c r="C69" s="59" t="s">
        <v>99</v>
      </c>
      <c r="D69" s="58" t="s">
        <v>94</v>
      </c>
      <c r="E69" s="58" t="s">
        <v>130</v>
      </c>
      <c r="F69" s="76">
        <v>350</v>
      </c>
      <c r="G69" s="97">
        <v>326.4</v>
      </c>
      <c r="H69" s="108">
        <f t="shared" si="0"/>
        <v>93.25714285714285</v>
      </c>
    </row>
    <row r="70" spans="1:8" s="16" customFormat="1" ht="134.25" customHeight="1">
      <c r="A70" s="54" t="s">
        <v>10</v>
      </c>
      <c r="B70" s="55" t="s">
        <v>22</v>
      </c>
      <c r="C70" s="59"/>
      <c r="D70" s="58"/>
      <c r="E70" s="58"/>
      <c r="F70" s="76">
        <f>F71+F74+F77+F80+F83+F86</f>
        <v>1258.8</v>
      </c>
      <c r="G70" s="94">
        <f>G71+G74+G77+G80+G83+G86</f>
        <v>566.5999999999999</v>
      </c>
      <c r="H70" s="109">
        <f t="shared" si="0"/>
        <v>45.0111217032094</v>
      </c>
    </row>
    <row r="71" spans="1:8" s="16" customFormat="1" ht="192" customHeight="1">
      <c r="A71" s="62" t="s">
        <v>212</v>
      </c>
      <c r="B71" s="55" t="s">
        <v>23</v>
      </c>
      <c r="C71" s="59"/>
      <c r="D71" s="58"/>
      <c r="E71" s="58"/>
      <c r="F71" s="76">
        <f>F72</f>
        <v>542.4</v>
      </c>
      <c r="G71" s="94">
        <f>G72</f>
        <v>240</v>
      </c>
      <c r="H71" s="109">
        <f t="shared" si="0"/>
        <v>44.24778761061947</v>
      </c>
    </row>
    <row r="72" spans="1:8" s="16" customFormat="1" ht="47.25">
      <c r="A72" s="57" t="s">
        <v>182</v>
      </c>
      <c r="B72" s="55" t="s">
        <v>23</v>
      </c>
      <c r="C72" s="59" t="s">
        <v>99</v>
      </c>
      <c r="D72" s="58"/>
      <c r="E72" s="58"/>
      <c r="F72" s="76">
        <f>F73</f>
        <v>542.4</v>
      </c>
      <c r="G72" s="94">
        <f>G73</f>
        <v>240</v>
      </c>
      <c r="H72" s="109">
        <f t="shared" si="0"/>
        <v>44.24778761061947</v>
      </c>
    </row>
    <row r="73" spans="1:8" s="16" customFormat="1" ht="15.75">
      <c r="A73" s="57" t="s">
        <v>18</v>
      </c>
      <c r="B73" s="55" t="s">
        <v>23</v>
      </c>
      <c r="C73" s="59" t="s">
        <v>99</v>
      </c>
      <c r="D73" s="58" t="s">
        <v>94</v>
      </c>
      <c r="E73" s="58" t="s">
        <v>130</v>
      </c>
      <c r="F73" s="76">
        <f>520+22.4</f>
        <v>542.4</v>
      </c>
      <c r="G73" s="97">
        <v>240</v>
      </c>
      <c r="H73" s="108">
        <f t="shared" si="0"/>
        <v>44.24778761061947</v>
      </c>
    </row>
    <row r="74" spans="1:8" s="16" customFormat="1" ht="161.25" customHeight="1">
      <c r="A74" s="62" t="s">
        <v>211</v>
      </c>
      <c r="B74" s="55" t="s">
        <v>24</v>
      </c>
      <c r="C74" s="59"/>
      <c r="D74" s="58"/>
      <c r="E74" s="58"/>
      <c r="F74" s="76">
        <f>F75</f>
        <v>68.60000000000001</v>
      </c>
      <c r="G74" s="94">
        <f>G75</f>
        <v>11.2</v>
      </c>
      <c r="H74" s="109">
        <f t="shared" si="0"/>
        <v>16.326530612244895</v>
      </c>
    </row>
    <row r="75" spans="1:8" s="16" customFormat="1" ht="47.25">
      <c r="A75" s="57" t="s">
        <v>182</v>
      </c>
      <c r="B75" s="55" t="s">
        <v>24</v>
      </c>
      <c r="C75" s="59" t="s">
        <v>99</v>
      </c>
      <c r="D75" s="58"/>
      <c r="E75" s="58"/>
      <c r="F75" s="76">
        <f>F76</f>
        <v>68.60000000000001</v>
      </c>
      <c r="G75" s="94">
        <f>G76</f>
        <v>11.2</v>
      </c>
      <c r="H75" s="109">
        <f t="shared" si="0"/>
        <v>16.326530612244895</v>
      </c>
    </row>
    <row r="76" spans="1:8" s="16" customFormat="1" ht="15.75">
      <c r="A76" s="57" t="s">
        <v>18</v>
      </c>
      <c r="B76" s="55" t="s">
        <v>24</v>
      </c>
      <c r="C76" s="59" t="s">
        <v>99</v>
      </c>
      <c r="D76" s="58" t="s">
        <v>94</v>
      </c>
      <c r="E76" s="58" t="s">
        <v>130</v>
      </c>
      <c r="F76" s="76">
        <f>57.2+11.4</f>
        <v>68.60000000000001</v>
      </c>
      <c r="G76" s="97">
        <v>11.2</v>
      </c>
      <c r="H76" s="108">
        <f t="shared" si="0"/>
        <v>16.326530612244895</v>
      </c>
    </row>
    <row r="77" spans="1:8" s="16" customFormat="1" ht="195.75" customHeight="1">
      <c r="A77" s="62" t="s">
        <v>210</v>
      </c>
      <c r="B77" s="55" t="s">
        <v>25</v>
      </c>
      <c r="C77" s="59"/>
      <c r="D77" s="58"/>
      <c r="E77" s="58"/>
      <c r="F77" s="76">
        <f>F78</f>
        <v>17.8</v>
      </c>
      <c r="G77" s="94">
        <f>G78</f>
        <v>0</v>
      </c>
      <c r="H77" s="109">
        <f aca="true" t="shared" si="2" ref="H77:H143">G77/F77*100</f>
        <v>0</v>
      </c>
    </row>
    <row r="78" spans="1:8" s="16" customFormat="1" ht="47.25">
      <c r="A78" s="57" t="s">
        <v>182</v>
      </c>
      <c r="B78" s="55" t="s">
        <v>25</v>
      </c>
      <c r="C78" s="59" t="s">
        <v>99</v>
      </c>
      <c r="D78" s="58"/>
      <c r="E78" s="58"/>
      <c r="F78" s="76">
        <f>F79</f>
        <v>17.8</v>
      </c>
      <c r="G78" s="94">
        <f>G79</f>
        <v>0</v>
      </c>
      <c r="H78" s="109">
        <f t="shared" si="2"/>
        <v>0</v>
      </c>
    </row>
    <row r="79" spans="1:8" s="16" customFormat="1" ht="15.75">
      <c r="A79" s="57" t="s">
        <v>18</v>
      </c>
      <c r="B79" s="55" t="s">
        <v>25</v>
      </c>
      <c r="C79" s="59" t="s">
        <v>99</v>
      </c>
      <c r="D79" s="58" t="s">
        <v>94</v>
      </c>
      <c r="E79" s="58" t="s">
        <v>130</v>
      </c>
      <c r="F79" s="76">
        <v>17.8</v>
      </c>
      <c r="G79" s="97">
        <v>0</v>
      </c>
      <c r="H79" s="108">
        <f t="shared" si="2"/>
        <v>0</v>
      </c>
    </row>
    <row r="80" spans="1:8" s="16" customFormat="1" ht="161.25" customHeight="1">
      <c r="A80" s="62" t="s">
        <v>209</v>
      </c>
      <c r="B80" s="55" t="s">
        <v>26</v>
      </c>
      <c r="C80" s="59"/>
      <c r="D80" s="58"/>
      <c r="E80" s="58"/>
      <c r="F80" s="76">
        <f>F81</f>
        <v>320</v>
      </c>
      <c r="G80" s="94">
        <f>G81</f>
        <v>101</v>
      </c>
      <c r="H80" s="109">
        <f t="shared" si="2"/>
        <v>31.5625</v>
      </c>
    </row>
    <row r="81" spans="1:8" s="16" customFormat="1" ht="47.25">
      <c r="A81" s="57" t="s">
        <v>182</v>
      </c>
      <c r="B81" s="55" t="s">
        <v>26</v>
      </c>
      <c r="C81" s="59" t="s">
        <v>99</v>
      </c>
      <c r="D81" s="58"/>
      <c r="E81" s="58"/>
      <c r="F81" s="76">
        <f>F82</f>
        <v>320</v>
      </c>
      <c r="G81" s="94">
        <f>G82</f>
        <v>101</v>
      </c>
      <c r="H81" s="109">
        <f t="shared" si="2"/>
        <v>31.5625</v>
      </c>
    </row>
    <row r="82" spans="1:8" s="16" customFormat="1" ht="15.75">
      <c r="A82" s="57" t="s">
        <v>18</v>
      </c>
      <c r="B82" s="55" t="s">
        <v>26</v>
      </c>
      <c r="C82" s="59" t="s">
        <v>99</v>
      </c>
      <c r="D82" s="58" t="s">
        <v>94</v>
      </c>
      <c r="E82" s="58" t="s">
        <v>130</v>
      </c>
      <c r="F82" s="76">
        <v>320</v>
      </c>
      <c r="G82" s="97">
        <v>101</v>
      </c>
      <c r="H82" s="108">
        <f t="shared" si="2"/>
        <v>31.5625</v>
      </c>
    </row>
    <row r="83" spans="1:8" s="16" customFormat="1" ht="177.75" customHeight="1">
      <c r="A83" s="62" t="s">
        <v>208</v>
      </c>
      <c r="B83" s="55" t="s">
        <v>27</v>
      </c>
      <c r="C83" s="59"/>
      <c r="D83" s="58"/>
      <c r="E83" s="58"/>
      <c r="F83" s="76">
        <f>F84</f>
        <v>120</v>
      </c>
      <c r="G83" s="94">
        <f>G84</f>
        <v>24.9</v>
      </c>
      <c r="H83" s="109">
        <f t="shared" si="2"/>
        <v>20.75</v>
      </c>
    </row>
    <row r="84" spans="1:8" s="16" customFormat="1" ht="47.25">
      <c r="A84" s="57" t="s">
        <v>182</v>
      </c>
      <c r="B84" s="55" t="s">
        <v>27</v>
      </c>
      <c r="C84" s="59" t="s">
        <v>99</v>
      </c>
      <c r="D84" s="58"/>
      <c r="E84" s="58"/>
      <c r="F84" s="76">
        <f>F85</f>
        <v>120</v>
      </c>
      <c r="G84" s="94">
        <f>G85</f>
        <v>24.9</v>
      </c>
      <c r="H84" s="109">
        <f t="shared" si="2"/>
        <v>20.75</v>
      </c>
    </row>
    <row r="85" spans="1:8" s="16" customFormat="1" ht="15.75">
      <c r="A85" s="57" t="s">
        <v>18</v>
      </c>
      <c r="B85" s="55" t="s">
        <v>27</v>
      </c>
      <c r="C85" s="59" t="s">
        <v>99</v>
      </c>
      <c r="D85" s="58" t="s">
        <v>94</v>
      </c>
      <c r="E85" s="58" t="s">
        <v>130</v>
      </c>
      <c r="F85" s="76">
        <v>120</v>
      </c>
      <c r="G85" s="97">
        <v>24.9</v>
      </c>
      <c r="H85" s="108">
        <f t="shared" si="2"/>
        <v>20.75</v>
      </c>
    </row>
    <row r="86" spans="1:8" s="16" customFormat="1" ht="159" customHeight="1">
      <c r="A86" s="62" t="s">
        <v>207</v>
      </c>
      <c r="B86" s="55" t="s">
        <v>81</v>
      </c>
      <c r="C86" s="59"/>
      <c r="D86" s="58"/>
      <c r="E86" s="58"/>
      <c r="F86" s="76">
        <f>F87</f>
        <v>190</v>
      </c>
      <c r="G86" s="94">
        <f>G87</f>
        <v>189.5</v>
      </c>
      <c r="H86" s="109">
        <f t="shared" si="2"/>
        <v>99.73684210526315</v>
      </c>
    </row>
    <row r="87" spans="1:8" s="16" customFormat="1" ht="47.25">
      <c r="A87" s="57" t="s">
        <v>182</v>
      </c>
      <c r="B87" s="55" t="s">
        <v>81</v>
      </c>
      <c r="C87" s="59" t="s">
        <v>99</v>
      </c>
      <c r="D87" s="58"/>
      <c r="E87" s="58"/>
      <c r="F87" s="76">
        <f>F88</f>
        <v>190</v>
      </c>
      <c r="G87" s="94">
        <f>G88</f>
        <v>189.5</v>
      </c>
      <c r="H87" s="109">
        <f t="shared" si="2"/>
        <v>99.73684210526315</v>
      </c>
    </row>
    <row r="88" spans="1:8" s="16" customFormat="1" ht="15.75">
      <c r="A88" s="57" t="s">
        <v>18</v>
      </c>
      <c r="B88" s="55" t="s">
        <v>81</v>
      </c>
      <c r="C88" s="59" t="s">
        <v>99</v>
      </c>
      <c r="D88" s="58" t="s">
        <v>94</v>
      </c>
      <c r="E88" s="58" t="s">
        <v>130</v>
      </c>
      <c r="F88" s="76">
        <f>75+115</f>
        <v>190</v>
      </c>
      <c r="G88" s="97">
        <v>189.5</v>
      </c>
      <c r="H88" s="108">
        <f t="shared" si="2"/>
        <v>99.73684210526315</v>
      </c>
    </row>
    <row r="89" spans="1:8" s="16" customFormat="1" ht="145.5" customHeight="1">
      <c r="A89" s="54" t="s">
        <v>11</v>
      </c>
      <c r="B89" s="55" t="s">
        <v>28</v>
      </c>
      <c r="C89" s="59"/>
      <c r="D89" s="58"/>
      <c r="E89" s="58"/>
      <c r="F89" s="76">
        <f>F90+F93</f>
        <v>1985</v>
      </c>
      <c r="G89" s="94">
        <f>G90+G93</f>
        <v>138.9</v>
      </c>
      <c r="H89" s="109">
        <f t="shared" si="2"/>
        <v>6.997481108312343</v>
      </c>
    </row>
    <row r="90" spans="1:8" s="16" customFormat="1" ht="192" customHeight="1">
      <c r="A90" s="62" t="s">
        <v>206</v>
      </c>
      <c r="B90" s="55" t="s">
        <v>29</v>
      </c>
      <c r="C90" s="59"/>
      <c r="D90" s="58"/>
      <c r="E90" s="58"/>
      <c r="F90" s="76">
        <f>F91</f>
        <v>425</v>
      </c>
      <c r="G90" s="94">
        <f>G91</f>
        <v>138.9</v>
      </c>
      <c r="H90" s="109">
        <f t="shared" si="2"/>
        <v>32.682352941176475</v>
      </c>
    </row>
    <row r="91" spans="1:8" s="16" customFormat="1" ht="31.5">
      <c r="A91" s="57" t="s">
        <v>177</v>
      </c>
      <c r="B91" s="55" t="s">
        <v>29</v>
      </c>
      <c r="C91" s="59" t="s">
        <v>99</v>
      </c>
      <c r="D91" s="58"/>
      <c r="E91" s="58"/>
      <c r="F91" s="76">
        <f>F92</f>
        <v>425</v>
      </c>
      <c r="G91" s="94">
        <f>G92</f>
        <v>138.9</v>
      </c>
      <c r="H91" s="109">
        <f t="shared" si="2"/>
        <v>32.682352941176475</v>
      </c>
    </row>
    <row r="92" spans="1:8" s="16" customFormat="1" ht="15.75">
      <c r="A92" s="57" t="s">
        <v>18</v>
      </c>
      <c r="B92" s="55" t="s">
        <v>29</v>
      </c>
      <c r="C92" s="59" t="s">
        <v>99</v>
      </c>
      <c r="D92" s="58" t="s">
        <v>94</v>
      </c>
      <c r="E92" s="58" t="s">
        <v>130</v>
      </c>
      <c r="F92" s="76">
        <v>425</v>
      </c>
      <c r="G92" s="97">
        <v>138.9</v>
      </c>
      <c r="H92" s="108">
        <f t="shared" si="2"/>
        <v>32.682352941176475</v>
      </c>
    </row>
    <row r="93" spans="1:8" s="16" customFormat="1" ht="159" customHeight="1">
      <c r="A93" s="62" t="s">
        <v>205</v>
      </c>
      <c r="B93" s="55" t="s">
        <v>82</v>
      </c>
      <c r="C93" s="59"/>
      <c r="D93" s="58"/>
      <c r="E93" s="58"/>
      <c r="F93" s="76">
        <f>F94</f>
        <v>1560</v>
      </c>
      <c r="G93" s="94">
        <f>G94</f>
        <v>0</v>
      </c>
      <c r="H93" s="109">
        <f t="shared" si="2"/>
        <v>0</v>
      </c>
    </row>
    <row r="94" spans="1:8" s="16" customFormat="1" ht="47.25">
      <c r="A94" s="57" t="s">
        <v>182</v>
      </c>
      <c r="B94" s="55" t="s">
        <v>82</v>
      </c>
      <c r="C94" s="59" t="s">
        <v>99</v>
      </c>
      <c r="D94" s="58"/>
      <c r="E94" s="58"/>
      <c r="F94" s="76">
        <f>F95</f>
        <v>1560</v>
      </c>
      <c r="G94" s="94">
        <f>G95</f>
        <v>0</v>
      </c>
      <c r="H94" s="109">
        <f t="shared" si="2"/>
        <v>0</v>
      </c>
    </row>
    <row r="95" spans="1:8" s="16" customFormat="1" ht="15.75">
      <c r="A95" s="57" t="s">
        <v>18</v>
      </c>
      <c r="B95" s="55" t="s">
        <v>82</v>
      </c>
      <c r="C95" s="59" t="s">
        <v>99</v>
      </c>
      <c r="D95" s="58" t="s">
        <v>94</v>
      </c>
      <c r="E95" s="58" t="s">
        <v>130</v>
      </c>
      <c r="F95" s="76">
        <f>1460+100</f>
        <v>1560</v>
      </c>
      <c r="G95" s="97">
        <v>0</v>
      </c>
      <c r="H95" s="108">
        <f t="shared" si="2"/>
        <v>0</v>
      </c>
    </row>
    <row r="96" spans="1:8" s="16" customFormat="1" ht="81.75" customHeight="1">
      <c r="A96" s="54" t="s">
        <v>59</v>
      </c>
      <c r="B96" s="60" t="s">
        <v>163</v>
      </c>
      <c r="C96" s="61"/>
      <c r="D96" s="61"/>
      <c r="E96" s="61"/>
      <c r="F96" s="101">
        <f>F97+F100+F106+F103</f>
        <v>3539.7</v>
      </c>
      <c r="G96" s="101">
        <f>G97+G100+G106+G103</f>
        <v>45</v>
      </c>
      <c r="H96" s="111">
        <f t="shared" si="2"/>
        <v>1.2712941774726672</v>
      </c>
    </row>
    <row r="97" spans="1:8" s="16" customFormat="1" ht="115.5" customHeight="1">
      <c r="A97" s="54" t="s">
        <v>0</v>
      </c>
      <c r="B97" s="55" t="s">
        <v>30</v>
      </c>
      <c r="C97" s="59"/>
      <c r="D97" s="58"/>
      <c r="E97" s="58"/>
      <c r="F97" s="76">
        <f>F98</f>
        <v>2084.7</v>
      </c>
      <c r="G97" s="94">
        <f>G98</f>
        <v>0</v>
      </c>
      <c r="H97" s="109">
        <f t="shared" si="2"/>
        <v>0</v>
      </c>
    </row>
    <row r="98" spans="1:8" s="16" customFormat="1" ht="47.25">
      <c r="A98" s="57" t="s">
        <v>182</v>
      </c>
      <c r="B98" s="55" t="s">
        <v>30</v>
      </c>
      <c r="C98" s="59" t="s">
        <v>99</v>
      </c>
      <c r="D98" s="58"/>
      <c r="E98" s="58"/>
      <c r="F98" s="76">
        <f>F99</f>
        <v>2084.7</v>
      </c>
      <c r="G98" s="94">
        <f>G99</f>
        <v>0</v>
      </c>
      <c r="H98" s="109">
        <f t="shared" si="2"/>
        <v>0</v>
      </c>
    </row>
    <row r="99" spans="1:8" s="16" customFormat="1" ht="15.75">
      <c r="A99" s="57" t="s">
        <v>157</v>
      </c>
      <c r="B99" s="55" t="s">
        <v>30</v>
      </c>
      <c r="C99" s="59" t="s">
        <v>99</v>
      </c>
      <c r="D99" s="58" t="s">
        <v>93</v>
      </c>
      <c r="E99" s="58" t="s">
        <v>96</v>
      </c>
      <c r="F99" s="76">
        <f>2084.7</f>
        <v>2084.7</v>
      </c>
      <c r="G99" s="97">
        <v>0</v>
      </c>
      <c r="H99" s="108">
        <f t="shared" si="2"/>
        <v>0</v>
      </c>
    </row>
    <row r="100" spans="1:8" s="16" customFormat="1" ht="111.75" customHeight="1">
      <c r="A100" s="54" t="s">
        <v>12</v>
      </c>
      <c r="B100" s="55" t="s">
        <v>83</v>
      </c>
      <c r="C100" s="59"/>
      <c r="D100" s="58"/>
      <c r="E100" s="58"/>
      <c r="F100" s="76">
        <f>F101</f>
        <v>300</v>
      </c>
      <c r="G100" s="94">
        <f>G101</f>
        <v>45</v>
      </c>
      <c r="H100" s="109">
        <f t="shared" si="2"/>
        <v>15</v>
      </c>
    </row>
    <row r="101" spans="1:8" s="16" customFormat="1" ht="47.25">
      <c r="A101" s="57" t="s">
        <v>182</v>
      </c>
      <c r="B101" s="55" t="s">
        <v>83</v>
      </c>
      <c r="C101" s="59" t="s">
        <v>99</v>
      </c>
      <c r="D101" s="58"/>
      <c r="E101" s="58"/>
      <c r="F101" s="76">
        <f>F102</f>
        <v>300</v>
      </c>
      <c r="G101" s="94">
        <f>G102</f>
        <v>45</v>
      </c>
      <c r="H101" s="109">
        <f t="shared" si="2"/>
        <v>15</v>
      </c>
    </row>
    <row r="102" spans="1:8" s="16" customFormat="1" ht="18" customHeight="1">
      <c r="A102" s="57" t="s">
        <v>122</v>
      </c>
      <c r="B102" s="55" t="s">
        <v>83</v>
      </c>
      <c r="C102" s="59" t="s">
        <v>99</v>
      </c>
      <c r="D102" s="58" t="s">
        <v>128</v>
      </c>
      <c r="E102" s="58" t="s">
        <v>55</v>
      </c>
      <c r="F102" s="76">
        <v>300</v>
      </c>
      <c r="G102" s="97">
        <v>45</v>
      </c>
      <c r="H102" s="108">
        <f t="shared" si="2"/>
        <v>15</v>
      </c>
    </row>
    <row r="103" spans="1:8" s="16" customFormat="1" ht="63.75" customHeight="1">
      <c r="A103" s="115" t="s">
        <v>221</v>
      </c>
      <c r="B103" s="55" t="s">
        <v>220</v>
      </c>
      <c r="C103" s="59"/>
      <c r="D103" s="58"/>
      <c r="E103" s="58"/>
      <c r="F103" s="76">
        <f>F104</f>
        <v>855</v>
      </c>
      <c r="G103" s="116">
        <f>G104</f>
        <v>0</v>
      </c>
      <c r="H103" s="108">
        <f t="shared" si="2"/>
        <v>0</v>
      </c>
    </row>
    <row r="104" spans="1:8" s="16" customFormat="1" ht="39" customHeight="1">
      <c r="A104" s="57" t="s">
        <v>182</v>
      </c>
      <c r="B104" s="55" t="s">
        <v>220</v>
      </c>
      <c r="C104" s="59" t="s">
        <v>99</v>
      </c>
      <c r="D104" s="58"/>
      <c r="E104" s="58"/>
      <c r="F104" s="76">
        <f>F105</f>
        <v>855</v>
      </c>
      <c r="G104" s="116">
        <f>G105</f>
        <v>0</v>
      </c>
      <c r="H104" s="108">
        <f t="shared" si="2"/>
        <v>0</v>
      </c>
    </row>
    <row r="105" spans="1:8" s="16" customFormat="1" ht="18" customHeight="1">
      <c r="A105" s="57" t="s">
        <v>157</v>
      </c>
      <c r="B105" s="55" t="s">
        <v>220</v>
      </c>
      <c r="C105" s="59" t="s">
        <v>99</v>
      </c>
      <c r="D105" s="58" t="s">
        <v>93</v>
      </c>
      <c r="E105" s="58" t="s">
        <v>96</v>
      </c>
      <c r="F105" s="76">
        <v>855</v>
      </c>
      <c r="G105" s="114">
        <v>0</v>
      </c>
      <c r="H105" s="108">
        <f t="shared" si="2"/>
        <v>0</v>
      </c>
    </row>
    <row r="106" spans="1:8" s="16" customFormat="1" ht="147" customHeight="1">
      <c r="A106" s="54" t="s">
        <v>155</v>
      </c>
      <c r="B106" s="55" t="s">
        <v>31</v>
      </c>
      <c r="C106" s="59"/>
      <c r="D106" s="58"/>
      <c r="E106" s="58"/>
      <c r="F106" s="76">
        <f>F107</f>
        <v>300</v>
      </c>
      <c r="G106" s="94">
        <f>G107</f>
        <v>0</v>
      </c>
      <c r="H106" s="109">
        <f t="shared" si="2"/>
        <v>0</v>
      </c>
    </row>
    <row r="107" spans="1:8" s="16" customFormat="1" ht="47.25">
      <c r="A107" s="57" t="s">
        <v>182</v>
      </c>
      <c r="B107" s="55" t="s">
        <v>31</v>
      </c>
      <c r="C107" s="59" t="s">
        <v>99</v>
      </c>
      <c r="D107" s="58"/>
      <c r="E107" s="58"/>
      <c r="F107" s="76">
        <f>F108</f>
        <v>300</v>
      </c>
      <c r="G107" s="94">
        <f>G108</f>
        <v>0</v>
      </c>
      <c r="H107" s="109">
        <f t="shared" si="2"/>
        <v>0</v>
      </c>
    </row>
    <row r="108" spans="1:8" s="16" customFormat="1" ht="15.75">
      <c r="A108" s="57" t="s">
        <v>157</v>
      </c>
      <c r="B108" s="55" t="s">
        <v>31</v>
      </c>
      <c r="C108" s="59" t="s">
        <v>99</v>
      </c>
      <c r="D108" s="58" t="s">
        <v>93</v>
      </c>
      <c r="E108" s="58" t="s">
        <v>96</v>
      </c>
      <c r="F108" s="76">
        <f>60+240</f>
        <v>300</v>
      </c>
      <c r="G108" s="97">
        <v>0</v>
      </c>
      <c r="H108" s="108">
        <f t="shared" si="2"/>
        <v>0</v>
      </c>
    </row>
    <row r="109" spans="1:8" s="16" customFormat="1" ht="118.5" customHeight="1">
      <c r="A109" s="54" t="s">
        <v>14</v>
      </c>
      <c r="B109" s="60" t="s">
        <v>136</v>
      </c>
      <c r="C109" s="61"/>
      <c r="D109" s="61"/>
      <c r="E109" s="61"/>
      <c r="F109" s="101">
        <f>F110+F113+F116+F119</f>
        <v>836.3000000000001</v>
      </c>
      <c r="G109" s="93">
        <f>G110+G113+G116+G119</f>
        <v>299.79999999999995</v>
      </c>
      <c r="H109" s="111">
        <f t="shared" si="2"/>
        <v>35.848379768025815</v>
      </c>
    </row>
    <row r="110" spans="1:8" s="16" customFormat="1" ht="126.75" customHeight="1">
      <c r="A110" s="54" t="s">
        <v>13</v>
      </c>
      <c r="B110" s="55" t="s">
        <v>33</v>
      </c>
      <c r="C110" s="59"/>
      <c r="D110" s="58"/>
      <c r="E110" s="58"/>
      <c r="F110" s="76">
        <f>F111</f>
        <v>591.6</v>
      </c>
      <c r="G110" s="94">
        <f>G111</f>
        <v>291.4</v>
      </c>
      <c r="H110" s="109">
        <f t="shared" si="2"/>
        <v>49.25625422582826</v>
      </c>
    </row>
    <row r="111" spans="1:8" s="16" customFormat="1" ht="31.5">
      <c r="A111" s="57" t="s">
        <v>36</v>
      </c>
      <c r="B111" s="55" t="s">
        <v>33</v>
      </c>
      <c r="C111" s="59" t="s">
        <v>32</v>
      </c>
      <c r="D111" s="58"/>
      <c r="E111" s="58"/>
      <c r="F111" s="76">
        <f>F112</f>
        <v>591.6</v>
      </c>
      <c r="G111" s="94">
        <f>G112</f>
        <v>291.4</v>
      </c>
      <c r="H111" s="108">
        <f t="shared" si="2"/>
        <v>49.25625422582826</v>
      </c>
    </row>
    <row r="112" spans="1:8" s="16" customFormat="1" ht="15.75">
      <c r="A112" s="57" t="s">
        <v>35</v>
      </c>
      <c r="B112" s="55" t="s">
        <v>33</v>
      </c>
      <c r="C112" s="59" t="s">
        <v>32</v>
      </c>
      <c r="D112" s="58" t="s">
        <v>62</v>
      </c>
      <c r="E112" s="58" t="s">
        <v>128</v>
      </c>
      <c r="F112" s="76">
        <v>591.6</v>
      </c>
      <c r="G112" s="97">
        <v>291.4</v>
      </c>
      <c r="H112" s="108">
        <f t="shared" si="2"/>
        <v>49.25625422582826</v>
      </c>
    </row>
    <row r="113" spans="1:8" s="16" customFormat="1" ht="132.75" customHeight="1">
      <c r="A113" s="64" t="s">
        <v>15</v>
      </c>
      <c r="B113" s="55" t="s">
        <v>34</v>
      </c>
      <c r="C113" s="59"/>
      <c r="D113" s="58"/>
      <c r="E113" s="58"/>
      <c r="F113" s="76">
        <f>F114</f>
        <v>100</v>
      </c>
      <c r="G113" s="94">
        <f>G114</f>
        <v>0</v>
      </c>
      <c r="H113" s="109">
        <f t="shared" si="2"/>
        <v>0</v>
      </c>
    </row>
    <row r="114" spans="1:8" s="16" customFormat="1" ht="31.5">
      <c r="A114" s="57" t="s">
        <v>36</v>
      </c>
      <c r="B114" s="55" t="s">
        <v>34</v>
      </c>
      <c r="C114" s="59" t="s">
        <v>32</v>
      </c>
      <c r="D114" s="58"/>
      <c r="E114" s="58"/>
      <c r="F114" s="76">
        <f>F115</f>
        <v>100</v>
      </c>
      <c r="G114" s="94">
        <f>G115</f>
        <v>0</v>
      </c>
      <c r="H114" s="109">
        <f t="shared" si="2"/>
        <v>0</v>
      </c>
    </row>
    <row r="115" spans="1:8" s="16" customFormat="1" ht="15.75">
      <c r="A115" s="57" t="s">
        <v>123</v>
      </c>
      <c r="B115" s="55" t="s">
        <v>34</v>
      </c>
      <c r="C115" s="59" t="s">
        <v>32</v>
      </c>
      <c r="D115" s="58" t="s">
        <v>62</v>
      </c>
      <c r="E115" s="58" t="s">
        <v>130</v>
      </c>
      <c r="F115" s="76">
        <v>100</v>
      </c>
      <c r="G115" s="97">
        <v>0</v>
      </c>
      <c r="H115" s="108">
        <f t="shared" si="2"/>
        <v>0</v>
      </c>
    </row>
    <row r="116" spans="1:8" s="16" customFormat="1" ht="129" customHeight="1">
      <c r="A116" s="64" t="s">
        <v>16</v>
      </c>
      <c r="B116" s="55" t="s">
        <v>84</v>
      </c>
      <c r="C116" s="59"/>
      <c r="D116" s="58"/>
      <c r="E116" s="58"/>
      <c r="F116" s="76">
        <f>F117</f>
        <v>21</v>
      </c>
      <c r="G116" s="94">
        <f>G117</f>
        <v>8.4</v>
      </c>
      <c r="H116" s="109">
        <f t="shared" si="2"/>
        <v>40</v>
      </c>
    </row>
    <row r="117" spans="1:8" s="16" customFormat="1" ht="15.75">
      <c r="A117" s="57" t="s">
        <v>74</v>
      </c>
      <c r="B117" s="55" t="s">
        <v>84</v>
      </c>
      <c r="C117" s="59" t="s">
        <v>73</v>
      </c>
      <c r="D117" s="58"/>
      <c r="E117" s="58"/>
      <c r="F117" s="76">
        <f>F118</f>
        <v>21</v>
      </c>
      <c r="G117" s="94">
        <f>G118</f>
        <v>8.4</v>
      </c>
      <c r="H117" s="108">
        <f t="shared" si="2"/>
        <v>40</v>
      </c>
    </row>
    <row r="118" spans="1:8" s="16" customFormat="1" ht="15.75">
      <c r="A118" s="57" t="s">
        <v>123</v>
      </c>
      <c r="B118" s="55" t="s">
        <v>84</v>
      </c>
      <c r="C118" s="59" t="s">
        <v>73</v>
      </c>
      <c r="D118" s="58" t="s">
        <v>62</v>
      </c>
      <c r="E118" s="58" t="s">
        <v>130</v>
      </c>
      <c r="F118" s="76">
        <f>15+6</f>
        <v>21</v>
      </c>
      <c r="G118" s="97">
        <v>8.4</v>
      </c>
      <c r="H118" s="108">
        <f t="shared" si="2"/>
        <v>40</v>
      </c>
    </row>
    <row r="119" spans="1:8" s="16" customFormat="1" ht="142.5" customHeight="1">
      <c r="A119" s="64" t="s">
        <v>185</v>
      </c>
      <c r="B119" s="55" t="s">
        <v>174</v>
      </c>
      <c r="C119" s="59"/>
      <c r="D119" s="58"/>
      <c r="E119" s="58"/>
      <c r="F119" s="76">
        <f>F120</f>
        <v>123.7</v>
      </c>
      <c r="G119" s="76">
        <f>G120</f>
        <v>0</v>
      </c>
      <c r="H119" s="109">
        <f t="shared" si="2"/>
        <v>0</v>
      </c>
    </row>
    <row r="120" spans="1:8" s="16" customFormat="1" ht="31.5">
      <c r="A120" s="63" t="s">
        <v>175</v>
      </c>
      <c r="B120" s="55" t="s">
        <v>174</v>
      </c>
      <c r="C120" s="59" t="s">
        <v>7</v>
      </c>
      <c r="D120" s="58"/>
      <c r="E120" s="58"/>
      <c r="F120" s="76">
        <f>F121</f>
        <v>123.7</v>
      </c>
      <c r="G120" s="94">
        <f>G121</f>
        <v>0</v>
      </c>
      <c r="H120" s="109">
        <f t="shared" si="2"/>
        <v>0</v>
      </c>
    </row>
    <row r="121" spans="1:8" s="16" customFormat="1" ht="15.75">
      <c r="A121" s="57" t="s">
        <v>123</v>
      </c>
      <c r="B121" s="55" t="s">
        <v>174</v>
      </c>
      <c r="C121" s="59" t="s">
        <v>7</v>
      </c>
      <c r="D121" s="58" t="s">
        <v>62</v>
      </c>
      <c r="E121" s="58" t="s">
        <v>130</v>
      </c>
      <c r="F121" s="76">
        <v>123.7</v>
      </c>
      <c r="G121" s="97">
        <v>0</v>
      </c>
      <c r="H121" s="108">
        <f t="shared" si="2"/>
        <v>0</v>
      </c>
    </row>
    <row r="122" spans="1:8" s="16" customFormat="1" ht="110.25" customHeight="1">
      <c r="A122" s="64" t="s">
        <v>156</v>
      </c>
      <c r="B122" s="78" t="s">
        <v>164</v>
      </c>
      <c r="C122" s="79"/>
      <c r="D122" s="79"/>
      <c r="E122" s="79"/>
      <c r="F122" s="102">
        <f>F123+F126</f>
        <v>750</v>
      </c>
      <c r="G122" s="99">
        <f>G123+G126</f>
        <v>3.9</v>
      </c>
      <c r="H122" s="111">
        <f t="shared" si="2"/>
        <v>0.52</v>
      </c>
    </row>
    <row r="123" spans="1:8" s="15" customFormat="1" ht="129.75" customHeight="1">
      <c r="A123" s="64" t="s">
        <v>88</v>
      </c>
      <c r="B123" s="55" t="s">
        <v>41</v>
      </c>
      <c r="C123" s="65"/>
      <c r="D123" s="56"/>
      <c r="E123" s="56"/>
      <c r="F123" s="76">
        <f>F124</f>
        <v>50</v>
      </c>
      <c r="G123" s="94">
        <f>G124</f>
        <v>3.9</v>
      </c>
      <c r="H123" s="109">
        <f t="shared" si="2"/>
        <v>7.8</v>
      </c>
    </row>
    <row r="124" spans="1:8" s="14" customFormat="1" ht="15.75">
      <c r="A124" s="57" t="s">
        <v>178</v>
      </c>
      <c r="B124" s="55" t="s">
        <v>41</v>
      </c>
      <c r="C124" s="58" t="s">
        <v>173</v>
      </c>
      <c r="D124" s="58"/>
      <c r="E124" s="58"/>
      <c r="F124" s="76">
        <f>F125</f>
        <v>50</v>
      </c>
      <c r="G124" s="94">
        <f>G125</f>
        <v>3.9</v>
      </c>
      <c r="H124" s="108">
        <f t="shared" si="2"/>
        <v>7.8</v>
      </c>
    </row>
    <row r="125" spans="1:8" s="15" customFormat="1" ht="15.75">
      <c r="A125" s="57" t="s">
        <v>124</v>
      </c>
      <c r="B125" s="55" t="s">
        <v>41</v>
      </c>
      <c r="C125" s="58" t="s">
        <v>173</v>
      </c>
      <c r="D125" s="58" t="s">
        <v>95</v>
      </c>
      <c r="E125" s="58" t="s">
        <v>128</v>
      </c>
      <c r="F125" s="76">
        <v>50</v>
      </c>
      <c r="G125" s="97">
        <v>3.9</v>
      </c>
      <c r="H125" s="108">
        <f t="shared" si="2"/>
        <v>7.8</v>
      </c>
    </row>
    <row r="126" spans="1:8" s="14" customFormat="1" ht="132.75" customHeight="1">
      <c r="A126" s="64" t="s">
        <v>60</v>
      </c>
      <c r="B126" s="55" t="s">
        <v>42</v>
      </c>
      <c r="C126" s="66"/>
      <c r="D126" s="66"/>
      <c r="E126" s="66"/>
      <c r="F126" s="76">
        <f>F127</f>
        <v>700</v>
      </c>
      <c r="G126" s="94">
        <f>G127</f>
        <v>0</v>
      </c>
      <c r="H126" s="109">
        <f t="shared" si="2"/>
        <v>0</v>
      </c>
    </row>
    <row r="127" spans="1:8" s="14" customFormat="1" ht="47.25">
      <c r="A127" s="57" t="s">
        <v>182</v>
      </c>
      <c r="B127" s="55" t="s">
        <v>42</v>
      </c>
      <c r="C127" s="58" t="s">
        <v>99</v>
      </c>
      <c r="D127" s="58"/>
      <c r="E127" s="58"/>
      <c r="F127" s="76">
        <f>F128</f>
        <v>700</v>
      </c>
      <c r="G127" s="94">
        <f>G128</f>
        <v>0</v>
      </c>
      <c r="H127" s="109">
        <f t="shared" si="2"/>
        <v>0</v>
      </c>
    </row>
    <row r="128" spans="1:8" s="14" customFormat="1" ht="15.75">
      <c r="A128" s="67" t="s">
        <v>148</v>
      </c>
      <c r="B128" s="55" t="s">
        <v>42</v>
      </c>
      <c r="C128" s="58" t="s">
        <v>99</v>
      </c>
      <c r="D128" s="58" t="s">
        <v>94</v>
      </c>
      <c r="E128" s="58" t="s">
        <v>129</v>
      </c>
      <c r="F128" s="76">
        <v>700</v>
      </c>
      <c r="G128" s="97">
        <v>0</v>
      </c>
      <c r="H128" s="108">
        <f t="shared" si="2"/>
        <v>0</v>
      </c>
    </row>
    <row r="129" spans="1:8" s="14" customFormat="1" ht="127.5" customHeight="1">
      <c r="A129" s="68" t="s">
        <v>179</v>
      </c>
      <c r="B129" s="60" t="s">
        <v>43</v>
      </c>
      <c r="C129" s="58"/>
      <c r="D129" s="58"/>
      <c r="E129" s="58"/>
      <c r="F129" s="101">
        <f>F130+F133+F136+F139</f>
        <v>352</v>
      </c>
      <c r="G129" s="93">
        <f>G130+G133+G136+G139</f>
        <v>0</v>
      </c>
      <c r="H129" s="111">
        <f t="shared" si="2"/>
        <v>0</v>
      </c>
    </row>
    <row r="130" spans="1:8" s="14" customFormat="1" ht="157.5" customHeight="1">
      <c r="A130" s="68" t="s">
        <v>86</v>
      </c>
      <c r="B130" s="55" t="s">
        <v>61</v>
      </c>
      <c r="C130" s="58"/>
      <c r="D130" s="58"/>
      <c r="E130" s="58"/>
      <c r="F130" s="76">
        <f>F131</f>
        <v>260</v>
      </c>
      <c r="G130" s="94">
        <f>G131</f>
        <v>0</v>
      </c>
      <c r="H130" s="109">
        <f t="shared" si="2"/>
        <v>0</v>
      </c>
    </row>
    <row r="131" spans="1:8" ht="31.5">
      <c r="A131" s="57" t="s">
        <v>177</v>
      </c>
      <c r="B131" s="55" t="s">
        <v>61</v>
      </c>
      <c r="C131" s="59" t="s">
        <v>99</v>
      </c>
      <c r="D131" s="59"/>
      <c r="E131" s="59"/>
      <c r="F131" s="76">
        <f>F132</f>
        <v>260</v>
      </c>
      <c r="G131" s="94">
        <f>G132</f>
        <v>0</v>
      </c>
      <c r="H131" s="109">
        <f t="shared" si="2"/>
        <v>0</v>
      </c>
    </row>
    <row r="132" spans="1:8" s="14" customFormat="1" ht="53.25" customHeight="1">
      <c r="A132" s="69" t="s">
        <v>68</v>
      </c>
      <c r="B132" s="55" t="s">
        <v>61</v>
      </c>
      <c r="C132" s="59" t="s">
        <v>99</v>
      </c>
      <c r="D132" s="59" t="s">
        <v>130</v>
      </c>
      <c r="E132" s="59" t="s">
        <v>96</v>
      </c>
      <c r="F132" s="76">
        <v>260</v>
      </c>
      <c r="G132" s="107">
        <v>0</v>
      </c>
      <c r="H132" s="109">
        <f t="shared" si="2"/>
        <v>0</v>
      </c>
    </row>
    <row r="133" spans="1:8" s="14" customFormat="1" ht="147" customHeight="1">
      <c r="A133" s="68" t="s">
        <v>87</v>
      </c>
      <c r="B133" s="55" t="s">
        <v>44</v>
      </c>
      <c r="C133" s="59"/>
      <c r="D133" s="59"/>
      <c r="E133" s="59"/>
      <c r="F133" s="76">
        <f>F134</f>
        <v>45</v>
      </c>
      <c r="G133" s="94">
        <f>G134</f>
        <v>0</v>
      </c>
      <c r="H133" s="109">
        <f t="shared" si="2"/>
        <v>0</v>
      </c>
    </row>
    <row r="134" spans="1:8" s="14" customFormat="1" ht="31.5">
      <c r="A134" s="57" t="s">
        <v>177</v>
      </c>
      <c r="B134" s="55" t="s">
        <v>44</v>
      </c>
      <c r="C134" s="59" t="s">
        <v>99</v>
      </c>
      <c r="D134" s="59"/>
      <c r="E134" s="59"/>
      <c r="F134" s="76">
        <f>F135</f>
        <v>45</v>
      </c>
      <c r="G134" s="94">
        <f>G135</f>
        <v>0</v>
      </c>
      <c r="H134" s="109">
        <f t="shared" si="2"/>
        <v>0</v>
      </c>
    </row>
    <row r="135" spans="1:8" s="14" customFormat="1" ht="33" customHeight="1">
      <c r="A135" s="69" t="s">
        <v>68</v>
      </c>
      <c r="B135" s="55" t="s">
        <v>44</v>
      </c>
      <c r="C135" s="59" t="s">
        <v>99</v>
      </c>
      <c r="D135" s="59" t="s">
        <v>130</v>
      </c>
      <c r="E135" s="59" t="s">
        <v>96</v>
      </c>
      <c r="F135" s="106">
        <v>45</v>
      </c>
      <c r="G135" s="97">
        <v>0</v>
      </c>
      <c r="H135" s="108">
        <f t="shared" si="2"/>
        <v>0</v>
      </c>
    </row>
    <row r="136" spans="1:8" s="14" customFormat="1" ht="164.25" customHeight="1">
      <c r="A136" s="68" t="s">
        <v>153</v>
      </c>
      <c r="B136" s="55" t="s">
        <v>45</v>
      </c>
      <c r="C136" s="59"/>
      <c r="D136" s="59"/>
      <c r="E136" s="59"/>
      <c r="F136" s="76">
        <f>F137</f>
        <v>42</v>
      </c>
      <c r="G136" s="94">
        <f>G137</f>
        <v>0</v>
      </c>
      <c r="H136" s="109">
        <f t="shared" si="2"/>
        <v>0</v>
      </c>
    </row>
    <row r="137" spans="1:8" s="14" customFormat="1" ht="47.25">
      <c r="A137" s="57" t="s">
        <v>182</v>
      </c>
      <c r="B137" s="55" t="s">
        <v>45</v>
      </c>
      <c r="C137" s="59" t="s">
        <v>99</v>
      </c>
      <c r="D137" s="59"/>
      <c r="E137" s="59"/>
      <c r="F137" s="76">
        <f>F138</f>
        <v>42</v>
      </c>
      <c r="G137" s="94">
        <f>G138</f>
        <v>0</v>
      </c>
      <c r="H137" s="109">
        <f t="shared" si="2"/>
        <v>0</v>
      </c>
    </row>
    <row r="138" spans="1:8" s="14" customFormat="1" ht="49.5" customHeight="1">
      <c r="A138" s="69" t="s">
        <v>85</v>
      </c>
      <c r="B138" s="55" t="s">
        <v>45</v>
      </c>
      <c r="C138" s="59" t="s">
        <v>99</v>
      </c>
      <c r="D138" s="59" t="s">
        <v>130</v>
      </c>
      <c r="E138" s="59" t="s">
        <v>96</v>
      </c>
      <c r="F138" s="76">
        <v>42</v>
      </c>
      <c r="G138" s="107">
        <v>0</v>
      </c>
      <c r="H138" s="109">
        <f t="shared" si="2"/>
        <v>0</v>
      </c>
    </row>
    <row r="139" spans="1:8" s="14" customFormat="1" ht="148.5" customHeight="1">
      <c r="A139" s="68" t="s">
        <v>154</v>
      </c>
      <c r="B139" s="55" t="s">
        <v>46</v>
      </c>
      <c r="C139" s="59"/>
      <c r="D139" s="59"/>
      <c r="E139" s="59"/>
      <c r="F139" s="76">
        <f>F140</f>
        <v>5</v>
      </c>
      <c r="G139" s="94">
        <f>G140</f>
        <v>0</v>
      </c>
      <c r="H139" s="109">
        <f t="shared" si="2"/>
        <v>0</v>
      </c>
    </row>
    <row r="140" spans="1:8" s="14" customFormat="1" ht="47.25">
      <c r="A140" s="57" t="s">
        <v>182</v>
      </c>
      <c r="B140" s="55" t="s">
        <v>46</v>
      </c>
      <c r="C140" s="59" t="s">
        <v>99</v>
      </c>
      <c r="D140" s="59"/>
      <c r="E140" s="59"/>
      <c r="F140" s="76">
        <f>F141</f>
        <v>5</v>
      </c>
      <c r="G140" s="94">
        <f>G141</f>
        <v>0</v>
      </c>
      <c r="H140" s="109">
        <f t="shared" si="2"/>
        <v>0</v>
      </c>
    </row>
    <row r="141" spans="1:8" s="14" customFormat="1" ht="45.75" customHeight="1">
      <c r="A141" s="69" t="s">
        <v>68</v>
      </c>
      <c r="B141" s="55" t="s">
        <v>46</v>
      </c>
      <c r="C141" s="59" t="s">
        <v>99</v>
      </c>
      <c r="D141" s="59" t="s">
        <v>130</v>
      </c>
      <c r="E141" s="59" t="s">
        <v>96</v>
      </c>
      <c r="F141" s="76">
        <v>5</v>
      </c>
      <c r="G141" s="107">
        <v>0</v>
      </c>
      <c r="H141" s="109">
        <f t="shared" si="2"/>
        <v>0</v>
      </c>
    </row>
    <row r="142" spans="1:8" s="14" customFormat="1" ht="114" customHeight="1">
      <c r="A142" s="68" t="s">
        <v>107</v>
      </c>
      <c r="B142" s="60" t="s">
        <v>186</v>
      </c>
      <c r="C142" s="59"/>
      <c r="D142" s="59"/>
      <c r="E142" s="59"/>
      <c r="F142" s="101">
        <f>F143+F146+F151</f>
        <v>1497.6</v>
      </c>
      <c r="G142" s="101">
        <f>G143+G146+G151</f>
        <v>0</v>
      </c>
      <c r="H142" s="111">
        <f t="shared" si="2"/>
        <v>0</v>
      </c>
    </row>
    <row r="143" spans="1:8" s="14" customFormat="1" ht="130.5" customHeight="1">
      <c r="A143" s="68" t="s">
        <v>191</v>
      </c>
      <c r="B143" s="55" t="s">
        <v>187</v>
      </c>
      <c r="C143" s="59"/>
      <c r="D143" s="59"/>
      <c r="E143" s="59"/>
      <c r="F143" s="76">
        <f>F144</f>
        <v>110.6</v>
      </c>
      <c r="G143" s="94">
        <f>G144</f>
        <v>0</v>
      </c>
      <c r="H143" s="109">
        <f t="shared" si="2"/>
        <v>0</v>
      </c>
    </row>
    <row r="144" spans="1:8" s="14" customFormat="1" ht="47.25">
      <c r="A144" s="57" t="s">
        <v>182</v>
      </c>
      <c r="B144" s="55" t="s">
        <v>187</v>
      </c>
      <c r="C144" s="59" t="s">
        <v>99</v>
      </c>
      <c r="D144" s="59"/>
      <c r="E144" s="59"/>
      <c r="F144" s="106">
        <f>F145</f>
        <v>110.6</v>
      </c>
      <c r="G144" s="105">
        <f>G145</f>
        <v>0</v>
      </c>
      <c r="H144" s="108">
        <f aca="true" t="shared" si="3" ref="H144:H210">G144/F144*100</f>
        <v>0</v>
      </c>
    </row>
    <row r="145" spans="1:8" s="14" customFormat="1" ht="15.75">
      <c r="A145" s="69" t="s">
        <v>122</v>
      </c>
      <c r="B145" s="55" t="s">
        <v>187</v>
      </c>
      <c r="C145" s="59" t="s">
        <v>99</v>
      </c>
      <c r="D145" s="59" t="s">
        <v>128</v>
      </c>
      <c r="E145" s="59" t="s">
        <v>55</v>
      </c>
      <c r="F145" s="76">
        <v>110.6</v>
      </c>
      <c r="G145" s="97">
        <v>0</v>
      </c>
      <c r="H145" s="108">
        <f t="shared" si="3"/>
        <v>0</v>
      </c>
    </row>
    <row r="146" spans="1:8" s="14" customFormat="1" ht="135">
      <c r="A146" s="129" t="s">
        <v>223</v>
      </c>
      <c r="B146" s="55" t="s">
        <v>222</v>
      </c>
      <c r="C146" s="59"/>
      <c r="D146" s="59"/>
      <c r="E146" s="59"/>
      <c r="F146" s="76">
        <f>F147</f>
        <v>1107.6</v>
      </c>
      <c r="G146" s="76">
        <f>G147</f>
        <v>0</v>
      </c>
      <c r="H146" s="108">
        <f t="shared" si="3"/>
        <v>0</v>
      </c>
    </row>
    <row r="147" spans="1:8" s="14" customFormat="1" ht="47.25">
      <c r="A147" s="57" t="s">
        <v>182</v>
      </c>
      <c r="B147" s="55" t="s">
        <v>222</v>
      </c>
      <c r="C147" s="59" t="s">
        <v>99</v>
      </c>
      <c r="D147" s="59"/>
      <c r="E147" s="59"/>
      <c r="F147" s="76">
        <f>F148+F149+F150</f>
        <v>1107.6</v>
      </c>
      <c r="G147" s="76">
        <f>G148</f>
        <v>0</v>
      </c>
      <c r="H147" s="108">
        <f t="shared" si="3"/>
        <v>0</v>
      </c>
    </row>
    <row r="148" spans="1:8" s="14" customFormat="1" ht="47.25">
      <c r="A148" s="69" t="s">
        <v>68</v>
      </c>
      <c r="B148" s="127" t="s">
        <v>222</v>
      </c>
      <c r="C148" s="128" t="s">
        <v>99</v>
      </c>
      <c r="D148" s="128" t="s">
        <v>130</v>
      </c>
      <c r="E148" s="128" t="s">
        <v>96</v>
      </c>
      <c r="F148" s="106">
        <v>304</v>
      </c>
      <c r="G148" s="114">
        <v>0</v>
      </c>
      <c r="H148" s="108">
        <f t="shared" si="3"/>
        <v>0</v>
      </c>
    </row>
    <row r="149" spans="1:8" s="14" customFormat="1" ht="15.75">
      <c r="A149" s="57" t="s">
        <v>157</v>
      </c>
      <c r="B149" s="127" t="s">
        <v>222</v>
      </c>
      <c r="C149" s="128" t="s">
        <v>99</v>
      </c>
      <c r="D149" s="128" t="s">
        <v>93</v>
      </c>
      <c r="E149" s="128" t="s">
        <v>96</v>
      </c>
      <c r="F149" s="106">
        <v>169.6</v>
      </c>
      <c r="G149" s="114">
        <v>0</v>
      </c>
      <c r="H149" s="108">
        <f t="shared" si="3"/>
        <v>0</v>
      </c>
    </row>
    <row r="150" spans="1:8" s="14" customFormat="1" ht="15.75">
      <c r="A150" s="57" t="s">
        <v>18</v>
      </c>
      <c r="B150" s="127" t="s">
        <v>222</v>
      </c>
      <c r="C150" s="128" t="s">
        <v>99</v>
      </c>
      <c r="D150" s="128" t="s">
        <v>94</v>
      </c>
      <c r="E150" s="128" t="s">
        <v>130</v>
      </c>
      <c r="F150" s="106">
        <v>634</v>
      </c>
      <c r="G150" s="114">
        <v>0</v>
      </c>
      <c r="H150" s="108">
        <f t="shared" si="3"/>
        <v>0</v>
      </c>
    </row>
    <row r="151" spans="1:8" s="14" customFormat="1" ht="141" customHeight="1">
      <c r="A151" s="68" t="s">
        <v>108</v>
      </c>
      <c r="B151" s="55" t="s">
        <v>188</v>
      </c>
      <c r="C151" s="59"/>
      <c r="D151" s="59"/>
      <c r="E151" s="59"/>
      <c r="F151" s="76">
        <f>F152</f>
        <v>279.4</v>
      </c>
      <c r="G151" s="76">
        <f>G152</f>
        <v>0</v>
      </c>
      <c r="H151" s="109">
        <f t="shared" si="3"/>
        <v>0</v>
      </c>
    </row>
    <row r="152" spans="1:8" s="14" customFormat="1" ht="47.25">
      <c r="A152" s="57" t="s">
        <v>182</v>
      </c>
      <c r="B152" s="55" t="s">
        <v>188</v>
      </c>
      <c r="C152" s="59" t="s">
        <v>99</v>
      </c>
      <c r="D152" s="59"/>
      <c r="E152" s="59"/>
      <c r="F152" s="76">
        <f>F153+F154+F155</f>
        <v>279.4</v>
      </c>
      <c r="G152" s="76">
        <f>G153+G154+G155</f>
        <v>0</v>
      </c>
      <c r="H152" s="109">
        <f t="shared" si="3"/>
        <v>0</v>
      </c>
    </row>
    <row r="153" spans="1:8" s="14" customFormat="1" ht="49.5" customHeight="1">
      <c r="A153" s="69" t="s">
        <v>68</v>
      </c>
      <c r="B153" s="55" t="s">
        <v>188</v>
      </c>
      <c r="C153" s="59" t="s">
        <v>99</v>
      </c>
      <c r="D153" s="59" t="s">
        <v>130</v>
      </c>
      <c r="E153" s="59" t="s">
        <v>96</v>
      </c>
      <c r="F153" s="76">
        <v>76</v>
      </c>
      <c r="G153" s="107">
        <v>0</v>
      </c>
      <c r="H153" s="109">
        <f t="shared" si="3"/>
        <v>0</v>
      </c>
    </row>
    <row r="154" spans="1:8" s="14" customFormat="1" ht="15.75">
      <c r="A154" s="57" t="s">
        <v>157</v>
      </c>
      <c r="B154" s="55" t="s">
        <v>188</v>
      </c>
      <c r="C154" s="59" t="s">
        <v>99</v>
      </c>
      <c r="D154" s="59" t="s">
        <v>93</v>
      </c>
      <c r="E154" s="59" t="s">
        <v>96</v>
      </c>
      <c r="F154" s="76">
        <v>42.4</v>
      </c>
      <c r="G154" s="97">
        <v>0</v>
      </c>
      <c r="H154" s="108">
        <f t="shared" si="3"/>
        <v>0</v>
      </c>
    </row>
    <row r="155" spans="1:8" s="14" customFormat="1" ht="15.75">
      <c r="A155" s="57" t="s">
        <v>18</v>
      </c>
      <c r="B155" s="55" t="s">
        <v>188</v>
      </c>
      <c r="C155" s="59" t="s">
        <v>99</v>
      </c>
      <c r="D155" s="59" t="s">
        <v>94</v>
      </c>
      <c r="E155" s="59" t="s">
        <v>130</v>
      </c>
      <c r="F155" s="76">
        <v>161</v>
      </c>
      <c r="G155" s="97">
        <v>0</v>
      </c>
      <c r="H155" s="108">
        <f t="shared" si="3"/>
        <v>0</v>
      </c>
    </row>
    <row r="156" spans="1:8" s="40" customFormat="1" ht="28.5" customHeight="1">
      <c r="A156" s="80" t="s">
        <v>149</v>
      </c>
      <c r="B156" s="78" t="s">
        <v>126</v>
      </c>
      <c r="C156" s="79"/>
      <c r="D156" s="79"/>
      <c r="E156" s="79"/>
      <c r="F156" s="102">
        <f>F157</f>
        <v>12664.699999999999</v>
      </c>
      <c r="G156" s="99">
        <f>G157</f>
        <v>5020.299999999999</v>
      </c>
      <c r="H156" s="111">
        <f t="shared" si="3"/>
        <v>39.640102015839304</v>
      </c>
    </row>
    <row r="157" spans="1:8" s="14" customFormat="1" ht="27" customHeight="1">
      <c r="A157" s="57" t="s">
        <v>150</v>
      </c>
      <c r="B157" s="55" t="s">
        <v>117</v>
      </c>
      <c r="C157" s="58"/>
      <c r="D157" s="58"/>
      <c r="E157" s="58"/>
      <c r="F157" s="76">
        <f>F158+F161+F171+F175+F181+F185</f>
        <v>12664.699999999999</v>
      </c>
      <c r="G157" s="94">
        <f>G158+G161+G171+G175+G181+G185</f>
        <v>5020.299999999999</v>
      </c>
      <c r="H157" s="109">
        <f t="shared" si="3"/>
        <v>39.640102015839304</v>
      </c>
    </row>
    <row r="158" spans="1:8" s="14" customFormat="1" ht="31.5">
      <c r="A158" s="57" t="s">
        <v>132</v>
      </c>
      <c r="B158" s="55" t="s">
        <v>160</v>
      </c>
      <c r="C158" s="58"/>
      <c r="D158" s="58"/>
      <c r="E158" s="58"/>
      <c r="F158" s="76">
        <f>F159</f>
        <v>1189.8</v>
      </c>
      <c r="G158" s="94">
        <f>G159</f>
        <v>541.4</v>
      </c>
      <c r="H158" s="109">
        <f t="shared" si="3"/>
        <v>45.503445957303754</v>
      </c>
    </row>
    <row r="159" spans="1:8" s="14" customFormat="1" ht="31.5">
      <c r="A159" s="57" t="s">
        <v>180</v>
      </c>
      <c r="B159" s="55" t="s">
        <v>160</v>
      </c>
      <c r="C159" s="58" t="s">
        <v>47</v>
      </c>
      <c r="D159" s="58"/>
      <c r="E159" s="58"/>
      <c r="F159" s="76">
        <f>F160</f>
        <v>1189.8</v>
      </c>
      <c r="G159" s="94">
        <f>G160</f>
        <v>541.4</v>
      </c>
      <c r="H159" s="109">
        <f t="shared" si="3"/>
        <v>45.503445957303754</v>
      </c>
    </row>
    <row r="160" spans="1:8" s="14" customFormat="1" ht="13.5" customHeight="1">
      <c r="A160" s="57" t="s">
        <v>151</v>
      </c>
      <c r="B160" s="55" t="s">
        <v>160</v>
      </c>
      <c r="C160" s="58" t="s">
        <v>47</v>
      </c>
      <c r="D160" s="58" t="s">
        <v>128</v>
      </c>
      <c r="E160" s="58" t="s">
        <v>93</v>
      </c>
      <c r="F160" s="76">
        <v>1189.8</v>
      </c>
      <c r="G160" s="97">
        <v>541.4</v>
      </c>
      <c r="H160" s="108">
        <f t="shared" si="3"/>
        <v>45.503445957303754</v>
      </c>
    </row>
    <row r="161" spans="1:8" s="14" customFormat="1" ht="33" customHeight="1">
      <c r="A161" s="57" t="s">
        <v>131</v>
      </c>
      <c r="B161" s="55" t="s">
        <v>118</v>
      </c>
      <c r="C161" s="58"/>
      <c r="D161" s="58"/>
      <c r="E161" s="58"/>
      <c r="F161" s="76">
        <f>F162+F165+F168</f>
        <v>9513.9</v>
      </c>
      <c r="G161" s="94">
        <f>G162+G165+G168</f>
        <v>3760.9</v>
      </c>
      <c r="H161" s="109">
        <f t="shared" si="3"/>
        <v>39.530581570123715</v>
      </c>
    </row>
    <row r="162" spans="1:8" s="14" customFormat="1" ht="31.5">
      <c r="A162" s="57" t="s">
        <v>180</v>
      </c>
      <c r="B162" s="55" t="s">
        <v>118</v>
      </c>
      <c r="C162" s="58" t="s">
        <v>47</v>
      </c>
      <c r="D162" s="58"/>
      <c r="E162" s="58"/>
      <c r="F162" s="76">
        <f>F163+F164</f>
        <v>7462.8</v>
      </c>
      <c r="G162" s="94">
        <f>G163+G164</f>
        <v>2881.4</v>
      </c>
      <c r="H162" s="109">
        <f t="shared" si="3"/>
        <v>38.6101731253685</v>
      </c>
    </row>
    <row r="163" spans="1:8" s="14" customFormat="1" ht="48.75" customHeight="1">
      <c r="A163" s="57" t="s">
        <v>120</v>
      </c>
      <c r="B163" s="55" t="s">
        <v>118</v>
      </c>
      <c r="C163" s="58" t="s">
        <v>47</v>
      </c>
      <c r="D163" s="58" t="s">
        <v>128</v>
      </c>
      <c r="E163" s="58" t="s">
        <v>130</v>
      </c>
      <c r="F163" s="76">
        <v>625</v>
      </c>
      <c r="G163" s="107">
        <v>259.3</v>
      </c>
      <c r="H163" s="109">
        <f t="shared" si="3"/>
        <v>41.488</v>
      </c>
    </row>
    <row r="164" spans="1:8" s="14" customFormat="1" ht="13.5" customHeight="1">
      <c r="A164" s="57" t="s">
        <v>151</v>
      </c>
      <c r="B164" s="55" t="s">
        <v>118</v>
      </c>
      <c r="C164" s="58" t="s">
        <v>47</v>
      </c>
      <c r="D164" s="58" t="s">
        <v>128</v>
      </c>
      <c r="E164" s="58" t="s">
        <v>93</v>
      </c>
      <c r="F164" s="76">
        <f>6247.6+590.2</f>
        <v>6837.8</v>
      </c>
      <c r="G164" s="97">
        <v>2622.1</v>
      </c>
      <c r="H164" s="108">
        <f t="shared" si="3"/>
        <v>38.347129193600274</v>
      </c>
    </row>
    <row r="165" spans="1:8" s="14" customFormat="1" ht="47.25">
      <c r="A165" s="57" t="s">
        <v>182</v>
      </c>
      <c r="B165" s="55" t="s">
        <v>118</v>
      </c>
      <c r="C165" s="58" t="s">
        <v>99</v>
      </c>
      <c r="D165" s="58"/>
      <c r="E165" s="58"/>
      <c r="F165" s="76">
        <f>F166+F167</f>
        <v>2026</v>
      </c>
      <c r="G165" s="94">
        <f>G166+G167</f>
        <v>873.9</v>
      </c>
      <c r="H165" s="109">
        <f t="shared" si="3"/>
        <v>43.13425468904244</v>
      </c>
    </row>
    <row r="166" spans="1:8" s="14" customFormat="1" ht="46.5" customHeight="1">
      <c r="A166" s="57" t="s">
        <v>181</v>
      </c>
      <c r="B166" s="55" t="s">
        <v>118</v>
      </c>
      <c r="C166" s="58" t="s">
        <v>99</v>
      </c>
      <c r="D166" s="58" t="s">
        <v>128</v>
      </c>
      <c r="E166" s="58" t="s">
        <v>130</v>
      </c>
      <c r="F166" s="76">
        <v>284.9</v>
      </c>
      <c r="G166" s="107">
        <v>70.9</v>
      </c>
      <c r="H166" s="109">
        <f t="shared" si="3"/>
        <v>24.88592488592489</v>
      </c>
    </row>
    <row r="167" spans="1:8" s="14" customFormat="1" ht="15.75">
      <c r="A167" s="57" t="s">
        <v>151</v>
      </c>
      <c r="B167" s="55" t="s">
        <v>118</v>
      </c>
      <c r="C167" s="58" t="s">
        <v>99</v>
      </c>
      <c r="D167" s="58" t="s">
        <v>128</v>
      </c>
      <c r="E167" s="58" t="s">
        <v>93</v>
      </c>
      <c r="F167" s="76">
        <f>1603+101.8+13.7+22.6</f>
        <v>1741.1</v>
      </c>
      <c r="G167" s="97">
        <v>803</v>
      </c>
      <c r="H167" s="108">
        <f t="shared" si="3"/>
        <v>46.120268795589</v>
      </c>
    </row>
    <row r="168" spans="1:8" s="14" customFormat="1" ht="15" customHeight="1">
      <c r="A168" s="57" t="s">
        <v>92</v>
      </c>
      <c r="B168" s="55" t="s">
        <v>118</v>
      </c>
      <c r="C168" s="58" t="s">
        <v>38</v>
      </c>
      <c r="D168" s="58"/>
      <c r="E168" s="58"/>
      <c r="F168" s="76">
        <f>F169+F170</f>
        <v>25.1</v>
      </c>
      <c r="G168" s="94">
        <f>G169+G170</f>
        <v>5.6</v>
      </c>
      <c r="H168" s="108">
        <f t="shared" si="3"/>
        <v>22.31075697211155</v>
      </c>
    </row>
    <row r="169" spans="1:8" s="14" customFormat="1" ht="46.5" customHeight="1">
      <c r="A169" s="57" t="s">
        <v>181</v>
      </c>
      <c r="B169" s="55" t="s">
        <v>118</v>
      </c>
      <c r="C169" s="58" t="s">
        <v>38</v>
      </c>
      <c r="D169" s="58" t="s">
        <v>128</v>
      </c>
      <c r="E169" s="58" t="s">
        <v>130</v>
      </c>
      <c r="F169" s="76">
        <v>0.1</v>
      </c>
      <c r="G169" s="107">
        <v>0</v>
      </c>
      <c r="H169" s="109">
        <f t="shared" si="3"/>
        <v>0</v>
      </c>
    </row>
    <row r="170" spans="1:8" s="14" customFormat="1" ht="18" customHeight="1">
      <c r="A170" s="57" t="s">
        <v>151</v>
      </c>
      <c r="B170" s="55" t="s">
        <v>118</v>
      </c>
      <c r="C170" s="58" t="s">
        <v>38</v>
      </c>
      <c r="D170" s="58" t="s">
        <v>128</v>
      </c>
      <c r="E170" s="58" t="s">
        <v>93</v>
      </c>
      <c r="F170" s="76">
        <v>25</v>
      </c>
      <c r="G170" s="97">
        <v>5.6</v>
      </c>
      <c r="H170" s="108">
        <f t="shared" si="3"/>
        <v>22.4</v>
      </c>
    </row>
    <row r="171" spans="1:8" s="14" customFormat="1" ht="35.25" customHeight="1">
      <c r="A171" s="57" t="s">
        <v>135</v>
      </c>
      <c r="B171" s="55" t="s">
        <v>133</v>
      </c>
      <c r="C171" s="58"/>
      <c r="D171" s="58"/>
      <c r="E171" s="58"/>
      <c r="F171" s="76">
        <f aca="true" t="shared" si="4" ref="F171:G173">F172</f>
        <v>57</v>
      </c>
      <c r="G171" s="94">
        <f t="shared" si="4"/>
        <v>28.5</v>
      </c>
      <c r="H171" s="109">
        <f t="shared" si="3"/>
        <v>50</v>
      </c>
    </row>
    <row r="172" spans="1:8" s="14" customFormat="1" ht="51.75" customHeight="1">
      <c r="A172" s="54" t="s">
        <v>76</v>
      </c>
      <c r="B172" s="55" t="s">
        <v>134</v>
      </c>
      <c r="C172" s="58"/>
      <c r="D172" s="58"/>
      <c r="E172" s="58"/>
      <c r="F172" s="76">
        <f t="shared" si="4"/>
        <v>57</v>
      </c>
      <c r="G172" s="94">
        <f t="shared" si="4"/>
        <v>28.5</v>
      </c>
      <c r="H172" s="109">
        <f t="shared" si="3"/>
        <v>50</v>
      </c>
    </row>
    <row r="173" spans="1:8" s="14" customFormat="1" ht="18.75" customHeight="1">
      <c r="A173" s="57" t="s">
        <v>49</v>
      </c>
      <c r="B173" s="55" t="s">
        <v>134</v>
      </c>
      <c r="C173" s="58" t="s">
        <v>48</v>
      </c>
      <c r="D173" s="58"/>
      <c r="E173" s="58"/>
      <c r="F173" s="76">
        <f t="shared" si="4"/>
        <v>57</v>
      </c>
      <c r="G173" s="94">
        <f t="shared" si="4"/>
        <v>28.5</v>
      </c>
      <c r="H173" s="108">
        <f t="shared" si="3"/>
        <v>50</v>
      </c>
    </row>
    <row r="174" spans="1:8" s="14" customFormat="1" ht="19.5" customHeight="1">
      <c r="A174" s="57" t="s">
        <v>151</v>
      </c>
      <c r="B174" s="55" t="s">
        <v>134</v>
      </c>
      <c r="C174" s="58" t="s">
        <v>48</v>
      </c>
      <c r="D174" s="58" t="s">
        <v>128</v>
      </c>
      <c r="E174" s="58" t="s">
        <v>93</v>
      </c>
      <c r="F174" s="76">
        <v>57</v>
      </c>
      <c r="G174" s="97">
        <v>28.5</v>
      </c>
      <c r="H174" s="108">
        <f t="shared" si="3"/>
        <v>50</v>
      </c>
    </row>
    <row r="175" spans="1:8" s="14" customFormat="1" ht="45" customHeight="1">
      <c r="A175" s="54" t="s">
        <v>50</v>
      </c>
      <c r="B175" s="55" t="s">
        <v>152</v>
      </c>
      <c r="C175" s="58"/>
      <c r="D175" s="58"/>
      <c r="E175" s="58"/>
      <c r="F175" s="76">
        <f>F176</f>
        <v>204.70000000000002</v>
      </c>
      <c r="G175" s="94">
        <f>G176</f>
        <v>81.4</v>
      </c>
      <c r="H175" s="109">
        <f t="shared" si="3"/>
        <v>39.76551050317538</v>
      </c>
    </row>
    <row r="176" spans="1:8" s="14" customFormat="1" ht="30.75" customHeight="1">
      <c r="A176" s="57" t="s">
        <v>52</v>
      </c>
      <c r="B176" s="55" t="s">
        <v>51</v>
      </c>
      <c r="C176" s="58"/>
      <c r="D176" s="58"/>
      <c r="E176" s="58"/>
      <c r="F176" s="76">
        <f>F177+F179</f>
        <v>204.70000000000002</v>
      </c>
      <c r="G176" s="94">
        <f>G177+G179</f>
        <v>81.4</v>
      </c>
      <c r="H176" s="109">
        <f t="shared" si="3"/>
        <v>39.76551050317538</v>
      </c>
    </row>
    <row r="177" spans="1:8" s="14" customFormat="1" ht="33" customHeight="1">
      <c r="A177" s="57" t="s">
        <v>180</v>
      </c>
      <c r="B177" s="55" t="s">
        <v>51</v>
      </c>
      <c r="C177" s="58" t="s">
        <v>47</v>
      </c>
      <c r="D177" s="58"/>
      <c r="E177" s="58"/>
      <c r="F177" s="76">
        <f>F178</f>
        <v>199.20000000000002</v>
      </c>
      <c r="G177" s="94">
        <f>G178</f>
        <v>81.4</v>
      </c>
      <c r="H177" s="109">
        <f t="shared" si="3"/>
        <v>40.86345381526104</v>
      </c>
    </row>
    <row r="178" spans="1:8" s="14" customFormat="1" ht="17.25" customHeight="1">
      <c r="A178" s="57" t="s">
        <v>53</v>
      </c>
      <c r="B178" s="55" t="s">
        <v>51</v>
      </c>
      <c r="C178" s="58" t="s">
        <v>47</v>
      </c>
      <c r="D178" s="58" t="s">
        <v>129</v>
      </c>
      <c r="E178" s="58" t="s">
        <v>130</v>
      </c>
      <c r="F178" s="76">
        <f>195.3+3.9</f>
        <v>199.20000000000002</v>
      </c>
      <c r="G178" s="97">
        <v>81.4</v>
      </c>
      <c r="H178" s="108">
        <f t="shared" si="3"/>
        <v>40.86345381526104</v>
      </c>
    </row>
    <row r="179" spans="1:8" s="14" customFormat="1" ht="30" customHeight="1">
      <c r="A179" s="57" t="s">
        <v>182</v>
      </c>
      <c r="B179" s="55" t="s">
        <v>51</v>
      </c>
      <c r="C179" s="58" t="s">
        <v>99</v>
      </c>
      <c r="D179" s="58"/>
      <c r="E179" s="58"/>
      <c r="F179" s="76">
        <f>F180</f>
        <v>5.5</v>
      </c>
      <c r="G179" s="94">
        <f>G180</f>
        <v>0</v>
      </c>
      <c r="H179" s="109">
        <f t="shared" si="3"/>
        <v>0</v>
      </c>
    </row>
    <row r="180" spans="1:8" s="14" customFormat="1" ht="18" customHeight="1">
      <c r="A180" s="57" t="s">
        <v>53</v>
      </c>
      <c r="B180" s="55" t="s">
        <v>51</v>
      </c>
      <c r="C180" s="58" t="s">
        <v>99</v>
      </c>
      <c r="D180" s="58" t="s">
        <v>129</v>
      </c>
      <c r="E180" s="58" t="s">
        <v>130</v>
      </c>
      <c r="F180" s="76">
        <f>5+0.5</f>
        <v>5.5</v>
      </c>
      <c r="G180" s="97">
        <v>0</v>
      </c>
      <c r="H180" s="108">
        <f t="shared" si="3"/>
        <v>0</v>
      </c>
    </row>
    <row r="181" spans="1:8" s="14" customFormat="1" ht="48" customHeight="1">
      <c r="A181" s="54" t="s">
        <v>66</v>
      </c>
      <c r="B181" s="55" t="s">
        <v>159</v>
      </c>
      <c r="C181" s="58"/>
      <c r="D181" s="58"/>
      <c r="E181" s="58"/>
      <c r="F181" s="76">
        <f aca="true" t="shared" si="5" ref="F181:G183">F182</f>
        <v>1</v>
      </c>
      <c r="G181" s="94">
        <f t="shared" si="5"/>
        <v>0</v>
      </c>
      <c r="H181" s="109">
        <f t="shared" si="3"/>
        <v>0</v>
      </c>
    </row>
    <row r="182" spans="1:8" s="14" customFormat="1" ht="48.75" customHeight="1">
      <c r="A182" s="70" t="s">
        <v>67</v>
      </c>
      <c r="B182" s="55" t="s">
        <v>125</v>
      </c>
      <c r="C182" s="58"/>
      <c r="D182" s="58"/>
      <c r="E182" s="58"/>
      <c r="F182" s="76">
        <f t="shared" si="5"/>
        <v>1</v>
      </c>
      <c r="G182" s="94">
        <f t="shared" si="5"/>
        <v>0</v>
      </c>
      <c r="H182" s="109">
        <f t="shared" si="3"/>
        <v>0</v>
      </c>
    </row>
    <row r="183" spans="1:8" s="14" customFormat="1" ht="30" customHeight="1">
      <c r="A183" s="57" t="s">
        <v>182</v>
      </c>
      <c r="B183" s="55" t="s">
        <v>125</v>
      </c>
      <c r="C183" s="58" t="s">
        <v>99</v>
      </c>
      <c r="D183" s="58"/>
      <c r="E183" s="58"/>
      <c r="F183" s="76">
        <f t="shared" si="5"/>
        <v>1</v>
      </c>
      <c r="G183" s="94">
        <f t="shared" si="5"/>
        <v>0</v>
      </c>
      <c r="H183" s="109">
        <f t="shared" si="3"/>
        <v>0</v>
      </c>
    </row>
    <row r="184" spans="1:8" s="14" customFormat="1" ht="18" customHeight="1">
      <c r="A184" s="69" t="s">
        <v>122</v>
      </c>
      <c r="B184" s="55" t="s">
        <v>125</v>
      </c>
      <c r="C184" s="58" t="s">
        <v>99</v>
      </c>
      <c r="D184" s="58" t="s">
        <v>128</v>
      </c>
      <c r="E184" s="58" t="s">
        <v>55</v>
      </c>
      <c r="F184" s="76">
        <v>1</v>
      </c>
      <c r="G184" s="97">
        <v>0</v>
      </c>
      <c r="H184" s="108">
        <f t="shared" si="3"/>
        <v>0</v>
      </c>
    </row>
    <row r="185" spans="1:8" s="14" customFormat="1" ht="30.75" customHeight="1">
      <c r="A185" s="57" t="s">
        <v>111</v>
      </c>
      <c r="B185" s="55" t="s">
        <v>119</v>
      </c>
      <c r="C185" s="58"/>
      <c r="D185" s="58"/>
      <c r="E185" s="58"/>
      <c r="F185" s="76">
        <f>F186+F189+F192+F195+F198+F201+F204+F207+F210+F213+F216</f>
        <v>1698.3</v>
      </c>
      <c r="G185" s="94">
        <f>G186+G189+G192+G195+G198+G201+G204+G207+G210+G213+G216</f>
        <v>608.0999999999999</v>
      </c>
      <c r="H185" s="109">
        <f>G185/F185*100</f>
        <v>35.806394629924036</v>
      </c>
    </row>
    <row r="186" spans="1:8" s="14" customFormat="1" ht="66" customHeight="1">
      <c r="A186" s="54" t="s">
        <v>72</v>
      </c>
      <c r="B186" s="55" t="s">
        <v>112</v>
      </c>
      <c r="C186" s="58"/>
      <c r="D186" s="58"/>
      <c r="E186" s="58"/>
      <c r="F186" s="76">
        <f>F187</f>
        <v>148</v>
      </c>
      <c r="G186" s="94">
        <f>G187</f>
        <v>0</v>
      </c>
      <c r="H186" s="109">
        <f t="shared" si="3"/>
        <v>0</v>
      </c>
    </row>
    <row r="187" spans="1:8" s="14" customFormat="1" ht="28.5" customHeight="1">
      <c r="A187" s="57" t="s">
        <v>182</v>
      </c>
      <c r="B187" s="55" t="s">
        <v>112</v>
      </c>
      <c r="C187" s="58" t="s">
        <v>99</v>
      </c>
      <c r="D187" s="58"/>
      <c r="E187" s="58"/>
      <c r="F187" s="76">
        <f>F188</f>
        <v>148</v>
      </c>
      <c r="G187" s="94">
        <f>G188</f>
        <v>0</v>
      </c>
      <c r="H187" s="109">
        <f t="shared" si="3"/>
        <v>0</v>
      </c>
    </row>
    <row r="188" spans="1:8" s="14" customFormat="1" ht="33" customHeight="1">
      <c r="A188" s="69" t="s">
        <v>68</v>
      </c>
      <c r="B188" s="55" t="s">
        <v>112</v>
      </c>
      <c r="C188" s="58" t="s">
        <v>99</v>
      </c>
      <c r="D188" s="58" t="s">
        <v>130</v>
      </c>
      <c r="E188" s="58" t="s">
        <v>96</v>
      </c>
      <c r="F188" s="76">
        <v>148</v>
      </c>
      <c r="G188" s="107">
        <v>0</v>
      </c>
      <c r="H188" s="109">
        <f t="shared" si="3"/>
        <v>0</v>
      </c>
    </row>
    <row r="189" spans="1:8" s="14" customFormat="1" ht="63.75" customHeight="1">
      <c r="A189" s="54" t="s">
        <v>71</v>
      </c>
      <c r="B189" s="55" t="s">
        <v>113</v>
      </c>
      <c r="C189" s="58"/>
      <c r="D189" s="58"/>
      <c r="E189" s="58"/>
      <c r="F189" s="76">
        <f>F190</f>
        <v>2.5</v>
      </c>
      <c r="G189" s="94">
        <f>G190</f>
        <v>1</v>
      </c>
      <c r="H189" s="109">
        <f t="shared" si="3"/>
        <v>40</v>
      </c>
    </row>
    <row r="190" spans="1:8" s="14" customFormat="1" ht="31.5" customHeight="1">
      <c r="A190" s="57" t="s">
        <v>182</v>
      </c>
      <c r="B190" s="55" t="s">
        <v>113</v>
      </c>
      <c r="C190" s="58" t="s">
        <v>99</v>
      </c>
      <c r="D190" s="58"/>
      <c r="E190" s="58"/>
      <c r="F190" s="76">
        <f>F191</f>
        <v>2.5</v>
      </c>
      <c r="G190" s="94">
        <f>G191</f>
        <v>1</v>
      </c>
      <c r="H190" s="108">
        <f t="shared" si="3"/>
        <v>40</v>
      </c>
    </row>
    <row r="191" spans="1:8" s="14" customFormat="1" ht="21.75" customHeight="1">
      <c r="A191" s="57" t="s">
        <v>105</v>
      </c>
      <c r="B191" s="55" t="s">
        <v>113</v>
      </c>
      <c r="C191" s="58" t="s">
        <v>99</v>
      </c>
      <c r="D191" s="58" t="s">
        <v>94</v>
      </c>
      <c r="E191" s="58" t="s">
        <v>128</v>
      </c>
      <c r="F191" s="76">
        <v>2.5</v>
      </c>
      <c r="G191" s="97">
        <v>1</v>
      </c>
      <c r="H191" s="108">
        <f t="shared" si="3"/>
        <v>40</v>
      </c>
    </row>
    <row r="192" spans="1:8" s="14" customFormat="1" ht="63.75" customHeight="1">
      <c r="A192" s="54" t="s">
        <v>109</v>
      </c>
      <c r="B192" s="55" t="s">
        <v>114</v>
      </c>
      <c r="C192" s="58"/>
      <c r="D192" s="58"/>
      <c r="E192" s="58"/>
      <c r="F192" s="76">
        <f>F193</f>
        <v>156</v>
      </c>
      <c r="G192" s="94">
        <f>G193</f>
        <v>47.7</v>
      </c>
      <c r="H192" s="109">
        <f t="shared" si="3"/>
        <v>30.57692307692308</v>
      </c>
    </row>
    <row r="193" spans="1:8" s="14" customFormat="1" ht="29.25" customHeight="1">
      <c r="A193" s="57" t="s">
        <v>182</v>
      </c>
      <c r="B193" s="55" t="s">
        <v>114</v>
      </c>
      <c r="C193" s="58" t="s">
        <v>99</v>
      </c>
      <c r="D193" s="58"/>
      <c r="E193" s="58"/>
      <c r="F193" s="76">
        <f>F194</f>
        <v>156</v>
      </c>
      <c r="G193" s="94">
        <f>G194</f>
        <v>47.7</v>
      </c>
      <c r="H193" s="109">
        <f t="shared" si="3"/>
        <v>30.57692307692308</v>
      </c>
    </row>
    <row r="194" spans="1:8" s="14" customFormat="1" ht="15" customHeight="1">
      <c r="A194" s="57" t="s">
        <v>105</v>
      </c>
      <c r="B194" s="55" t="s">
        <v>114</v>
      </c>
      <c r="C194" s="58" t="s">
        <v>99</v>
      </c>
      <c r="D194" s="58" t="s">
        <v>94</v>
      </c>
      <c r="E194" s="58" t="s">
        <v>128</v>
      </c>
      <c r="F194" s="76">
        <v>156</v>
      </c>
      <c r="G194" s="97">
        <v>47.7</v>
      </c>
      <c r="H194" s="108">
        <f t="shared" si="3"/>
        <v>30.57692307692308</v>
      </c>
    </row>
    <row r="195" spans="1:8" s="14" customFormat="1" ht="48.75" customHeight="1">
      <c r="A195" s="54" t="s">
        <v>110</v>
      </c>
      <c r="B195" s="55" t="s">
        <v>54</v>
      </c>
      <c r="C195" s="58"/>
      <c r="D195" s="58"/>
      <c r="E195" s="58"/>
      <c r="F195" s="76">
        <f>F196</f>
        <v>100</v>
      </c>
      <c r="G195" s="94">
        <f>G196</f>
        <v>0</v>
      </c>
      <c r="H195" s="109">
        <f t="shared" si="3"/>
        <v>0</v>
      </c>
    </row>
    <row r="196" spans="1:8" s="14" customFormat="1" ht="31.5" customHeight="1">
      <c r="A196" s="57" t="s">
        <v>177</v>
      </c>
      <c r="B196" s="55" t="s">
        <v>54</v>
      </c>
      <c r="C196" s="58" t="s">
        <v>99</v>
      </c>
      <c r="D196" s="58"/>
      <c r="E196" s="58"/>
      <c r="F196" s="76">
        <f>F197</f>
        <v>100</v>
      </c>
      <c r="G196" s="94">
        <f>G197</f>
        <v>0</v>
      </c>
      <c r="H196" s="109">
        <f t="shared" si="3"/>
        <v>0</v>
      </c>
    </row>
    <row r="197" spans="1:8" s="14" customFormat="1" ht="15" customHeight="1">
      <c r="A197" s="57" t="s">
        <v>162</v>
      </c>
      <c r="B197" s="55" t="s">
        <v>54</v>
      </c>
      <c r="C197" s="58" t="s">
        <v>99</v>
      </c>
      <c r="D197" s="58" t="s">
        <v>93</v>
      </c>
      <c r="E197" s="58" t="s">
        <v>63</v>
      </c>
      <c r="F197" s="76">
        <v>100</v>
      </c>
      <c r="G197" s="97">
        <v>0</v>
      </c>
      <c r="H197" s="108">
        <f t="shared" si="3"/>
        <v>0</v>
      </c>
    </row>
    <row r="198" spans="1:8" s="14" customFormat="1" ht="69" customHeight="1">
      <c r="A198" s="54" t="s">
        <v>70</v>
      </c>
      <c r="B198" s="55" t="s">
        <v>89</v>
      </c>
      <c r="C198" s="58"/>
      <c r="D198" s="58"/>
      <c r="E198" s="58"/>
      <c r="F198" s="76">
        <f>F199</f>
        <v>60</v>
      </c>
      <c r="G198" s="94">
        <f>G199</f>
        <v>53.8</v>
      </c>
      <c r="H198" s="109">
        <f t="shared" si="3"/>
        <v>89.66666666666666</v>
      </c>
    </row>
    <row r="199" spans="1:8" s="14" customFormat="1" ht="30.75" customHeight="1">
      <c r="A199" s="57" t="s">
        <v>182</v>
      </c>
      <c r="B199" s="55" t="s">
        <v>89</v>
      </c>
      <c r="C199" s="58" t="s">
        <v>99</v>
      </c>
      <c r="D199" s="58"/>
      <c r="E199" s="58"/>
      <c r="F199" s="76">
        <f>F200</f>
        <v>60</v>
      </c>
      <c r="G199" s="94">
        <f>G200</f>
        <v>53.8</v>
      </c>
      <c r="H199" s="109">
        <f t="shared" si="3"/>
        <v>89.66666666666666</v>
      </c>
    </row>
    <row r="200" spans="1:8" s="14" customFormat="1" ht="19.5" customHeight="1">
      <c r="A200" s="57" t="s">
        <v>148</v>
      </c>
      <c r="B200" s="55" t="s">
        <v>89</v>
      </c>
      <c r="C200" s="58" t="s">
        <v>99</v>
      </c>
      <c r="D200" s="58" t="s">
        <v>94</v>
      </c>
      <c r="E200" s="58" t="s">
        <v>129</v>
      </c>
      <c r="F200" s="76">
        <v>60</v>
      </c>
      <c r="G200" s="97">
        <v>53.8</v>
      </c>
      <c r="H200" s="108">
        <f t="shared" si="3"/>
        <v>89.66666666666666</v>
      </c>
    </row>
    <row r="201" spans="1:8" s="14" customFormat="1" ht="66.75" customHeight="1">
      <c r="A201" s="54" t="s">
        <v>56</v>
      </c>
      <c r="B201" s="55" t="s">
        <v>90</v>
      </c>
      <c r="C201" s="58"/>
      <c r="D201" s="58"/>
      <c r="E201" s="58"/>
      <c r="F201" s="76">
        <f>F202</f>
        <v>36</v>
      </c>
      <c r="G201" s="94">
        <f>G202</f>
        <v>0</v>
      </c>
      <c r="H201" s="109">
        <f t="shared" si="3"/>
        <v>0</v>
      </c>
    </row>
    <row r="202" spans="1:8" s="14" customFormat="1" ht="29.25" customHeight="1">
      <c r="A202" s="57" t="s">
        <v>182</v>
      </c>
      <c r="B202" s="55" t="s">
        <v>90</v>
      </c>
      <c r="C202" s="58" t="s">
        <v>99</v>
      </c>
      <c r="D202" s="58"/>
      <c r="E202" s="58"/>
      <c r="F202" s="76">
        <f>F203</f>
        <v>36</v>
      </c>
      <c r="G202" s="94">
        <f>G203</f>
        <v>0</v>
      </c>
      <c r="H202" s="109">
        <f t="shared" si="3"/>
        <v>0</v>
      </c>
    </row>
    <row r="203" spans="1:8" s="14" customFormat="1" ht="16.5" customHeight="1">
      <c r="A203" s="71" t="s">
        <v>148</v>
      </c>
      <c r="B203" s="55" t="s">
        <v>90</v>
      </c>
      <c r="C203" s="58" t="s">
        <v>99</v>
      </c>
      <c r="D203" s="58" t="s">
        <v>94</v>
      </c>
      <c r="E203" s="58" t="s">
        <v>129</v>
      </c>
      <c r="F203" s="76">
        <v>36</v>
      </c>
      <c r="G203" s="97">
        <v>0</v>
      </c>
      <c r="H203" s="108">
        <f t="shared" si="3"/>
        <v>0</v>
      </c>
    </row>
    <row r="204" spans="1:8" s="14" customFormat="1" ht="45.75" customHeight="1">
      <c r="A204" s="72" t="s">
        <v>57</v>
      </c>
      <c r="B204" s="55" t="s">
        <v>91</v>
      </c>
      <c r="C204" s="58"/>
      <c r="D204" s="58"/>
      <c r="E204" s="58"/>
      <c r="F204" s="76">
        <f>F205</f>
        <v>90</v>
      </c>
      <c r="G204" s="94">
        <f>G205</f>
        <v>0</v>
      </c>
      <c r="H204" s="109">
        <f t="shared" si="3"/>
        <v>0</v>
      </c>
    </row>
    <row r="205" spans="1:8" s="14" customFormat="1" ht="31.5" customHeight="1">
      <c r="A205" s="57" t="s">
        <v>182</v>
      </c>
      <c r="B205" s="55" t="s">
        <v>91</v>
      </c>
      <c r="C205" s="58" t="s">
        <v>99</v>
      </c>
      <c r="D205" s="58"/>
      <c r="E205" s="58"/>
      <c r="F205" s="76">
        <f>F206</f>
        <v>90</v>
      </c>
      <c r="G205" s="94">
        <f>G206</f>
        <v>0</v>
      </c>
      <c r="H205" s="109">
        <f t="shared" si="3"/>
        <v>0</v>
      </c>
    </row>
    <row r="206" spans="1:8" s="14" customFormat="1" ht="15.75" customHeight="1">
      <c r="A206" s="57" t="s">
        <v>124</v>
      </c>
      <c r="B206" s="55" t="s">
        <v>91</v>
      </c>
      <c r="C206" s="58" t="s">
        <v>99</v>
      </c>
      <c r="D206" s="58" t="s">
        <v>95</v>
      </c>
      <c r="E206" s="58" t="s">
        <v>128</v>
      </c>
      <c r="F206" s="76">
        <v>90</v>
      </c>
      <c r="G206" s="97">
        <v>0</v>
      </c>
      <c r="H206" s="108">
        <f t="shared" si="3"/>
        <v>0</v>
      </c>
    </row>
    <row r="207" spans="1:8" s="14" customFormat="1" ht="60.75" customHeight="1">
      <c r="A207" s="72" t="s">
        <v>58</v>
      </c>
      <c r="B207" s="55" t="s">
        <v>69</v>
      </c>
      <c r="C207" s="59"/>
      <c r="D207" s="59"/>
      <c r="E207" s="59"/>
      <c r="F207" s="76">
        <f>F208</f>
        <v>1000</v>
      </c>
      <c r="G207" s="94">
        <f>G208</f>
        <v>438.8</v>
      </c>
      <c r="H207" s="109">
        <f t="shared" si="3"/>
        <v>43.88</v>
      </c>
    </row>
    <row r="208" spans="1:8" s="14" customFormat="1" ht="30" customHeight="1">
      <c r="A208" s="57" t="s">
        <v>182</v>
      </c>
      <c r="B208" s="55" t="s">
        <v>69</v>
      </c>
      <c r="C208" s="59" t="s">
        <v>99</v>
      </c>
      <c r="D208" s="59"/>
      <c r="E208" s="59"/>
      <c r="F208" s="76">
        <f>F209</f>
        <v>1000</v>
      </c>
      <c r="G208" s="94">
        <f>G209</f>
        <v>438.8</v>
      </c>
      <c r="H208" s="109">
        <f t="shared" si="3"/>
        <v>43.88</v>
      </c>
    </row>
    <row r="209" spans="1:8" s="14" customFormat="1" ht="15.75">
      <c r="A209" s="73" t="s">
        <v>124</v>
      </c>
      <c r="B209" s="55" t="s">
        <v>69</v>
      </c>
      <c r="C209" s="59" t="s">
        <v>99</v>
      </c>
      <c r="D209" s="59" t="s">
        <v>95</v>
      </c>
      <c r="E209" s="59" t="s">
        <v>128</v>
      </c>
      <c r="F209" s="76">
        <v>1000</v>
      </c>
      <c r="G209" s="97">
        <v>438.8</v>
      </c>
      <c r="H209" s="108">
        <f t="shared" si="3"/>
        <v>43.88</v>
      </c>
    </row>
    <row r="210" spans="1:8" s="12" customFormat="1" ht="62.25" customHeight="1">
      <c r="A210" s="72" t="s">
        <v>176</v>
      </c>
      <c r="B210" s="74" t="s">
        <v>6</v>
      </c>
      <c r="C210" s="58"/>
      <c r="D210" s="55"/>
      <c r="E210" s="75"/>
      <c r="F210" s="76">
        <f>F211</f>
        <v>33.8</v>
      </c>
      <c r="G210" s="94">
        <f>G211</f>
        <v>8.4</v>
      </c>
      <c r="H210" s="109">
        <f t="shared" si="3"/>
        <v>24.85207100591716</v>
      </c>
    </row>
    <row r="211" spans="1:8" s="14" customFormat="1" ht="30.75" customHeight="1">
      <c r="A211" s="57" t="s">
        <v>182</v>
      </c>
      <c r="B211" s="74" t="s">
        <v>6</v>
      </c>
      <c r="C211" s="55" t="s">
        <v>99</v>
      </c>
      <c r="D211" s="55"/>
      <c r="E211" s="58"/>
      <c r="F211" s="76">
        <f>F212</f>
        <v>33.8</v>
      </c>
      <c r="G211" s="94">
        <f>G212</f>
        <v>8.4</v>
      </c>
      <c r="H211" s="109">
        <f aca="true" t="shared" si="6" ref="H211:H221">G211/F211*100</f>
        <v>24.85207100591716</v>
      </c>
    </row>
    <row r="212" spans="1:8" s="14" customFormat="1" ht="18.75" customHeight="1">
      <c r="A212" s="77" t="s">
        <v>148</v>
      </c>
      <c r="B212" s="55" t="s">
        <v>6</v>
      </c>
      <c r="C212" s="55" t="s">
        <v>99</v>
      </c>
      <c r="D212" s="55" t="s">
        <v>94</v>
      </c>
      <c r="E212" s="58" t="s">
        <v>129</v>
      </c>
      <c r="F212" s="76">
        <v>33.8</v>
      </c>
      <c r="G212" s="94">
        <v>8.4</v>
      </c>
      <c r="H212" s="108">
        <f t="shared" si="6"/>
        <v>24.85207100591716</v>
      </c>
    </row>
    <row r="213" spans="1:8" s="14" customFormat="1" ht="78.75">
      <c r="A213" s="72" t="s">
        <v>194</v>
      </c>
      <c r="B213" s="55" t="s">
        <v>192</v>
      </c>
      <c r="C213" s="31"/>
      <c r="D213" s="31"/>
      <c r="E213" s="91"/>
      <c r="F213" s="82">
        <f>F214</f>
        <v>39</v>
      </c>
      <c r="G213" s="100">
        <f>G214</f>
        <v>39</v>
      </c>
      <c r="H213" s="109">
        <f t="shared" si="6"/>
        <v>100</v>
      </c>
    </row>
    <row r="214" spans="1:8" s="14" customFormat="1" ht="47.25">
      <c r="A214" s="57" t="s">
        <v>182</v>
      </c>
      <c r="B214" s="55" t="s">
        <v>192</v>
      </c>
      <c r="C214" s="31" t="s">
        <v>99</v>
      </c>
      <c r="D214" s="31"/>
      <c r="E214" s="91"/>
      <c r="F214" s="82">
        <f>F215</f>
        <v>39</v>
      </c>
      <c r="G214" s="100">
        <f>G215</f>
        <v>39</v>
      </c>
      <c r="H214" s="109">
        <f t="shared" si="6"/>
        <v>100</v>
      </c>
    </row>
    <row r="215" spans="1:8" s="14" customFormat="1" ht="15.75">
      <c r="A215" s="77" t="s">
        <v>148</v>
      </c>
      <c r="B215" s="55" t="s">
        <v>192</v>
      </c>
      <c r="C215" s="31" t="s">
        <v>99</v>
      </c>
      <c r="D215" s="31" t="s">
        <v>94</v>
      </c>
      <c r="E215" s="91" t="s">
        <v>129</v>
      </c>
      <c r="F215" s="82">
        <v>39</v>
      </c>
      <c r="G215" s="97">
        <v>39</v>
      </c>
      <c r="H215" s="108">
        <f t="shared" si="6"/>
        <v>100</v>
      </c>
    </row>
    <row r="216" spans="1:8" s="14" customFormat="1" ht="45">
      <c r="A216" s="41" t="s">
        <v>195</v>
      </c>
      <c r="B216" s="55" t="s">
        <v>193</v>
      </c>
      <c r="C216" s="31"/>
      <c r="D216" s="31"/>
      <c r="E216" s="91"/>
      <c r="F216" s="82">
        <f>F217</f>
        <v>33</v>
      </c>
      <c r="G216" s="82">
        <f>G217</f>
        <v>19.4</v>
      </c>
      <c r="H216" s="109">
        <f t="shared" si="6"/>
        <v>58.78787878787879</v>
      </c>
    </row>
    <row r="217" spans="1:8" s="14" customFormat="1" ht="47.25">
      <c r="A217" s="57" t="s">
        <v>182</v>
      </c>
      <c r="B217" s="55" t="s">
        <v>193</v>
      </c>
      <c r="C217" s="30" t="s">
        <v>99</v>
      </c>
      <c r="D217" s="30"/>
      <c r="E217" s="92"/>
      <c r="F217" s="82">
        <f>F218+F219+F220+F221</f>
        <v>33</v>
      </c>
      <c r="G217" s="82">
        <f>G218+G219+G220+G221</f>
        <v>19.4</v>
      </c>
      <c r="H217" s="109">
        <f t="shared" si="6"/>
        <v>58.78787878787879</v>
      </c>
    </row>
    <row r="218" spans="1:8" s="14" customFormat="1" ht="33.75" customHeight="1">
      <c r="A218" s="69" t="s">
        <v>68</v>
      </c>
      <c r="B218" s="127" t="s">
        <v>193</v>
      </c>
      <c r="C218" s="131" t="s">
        <v>99</v>
      </c>
      <c r="D218" s="131" t="s">
        <v>130</v>
      </c>
      <c r="E218" s="132" t="s">
        <v>96</v>
      </c>
      <c r="F218" s="133">
        <v>2.5</v>
      </c>
      <c r="G218" s="97">
        <v>0</v>
      </c>
      <c r="H218" s="108">
        <f t="shared" si="6"/>
        <v>0</v>
      </c>
    </row>
    <row r="219" spans="1:8" s="14" customFormat="1" ht="15.75">
      <c r="A219" s="57" t="s">
        <v>157</v>
      </c>
      <c r="B219" s="55" t="s">
        <v>193</v>
      </c>
      <c r="C219" s="134" t="s">
        <v>99</v>
      </c>
      <c r="D219" s="134" t="s">
        <v>93</v>
      </c>
      <c r="E219" s="135" t="s">
        <v>96</v>
      </c>
      <c r="F219" s="136">
        <v>25.5</v>
      </c>
      <c r="G219" s="97">
        <v>17.9</v>
      </c>
      <c r="H219" s="108">
        <f t="shared" si="6"/>
        <v>70.19607843137254</v>
      </c>
    </row>
    <row r="220" spans="1:8" s="14" customFormat="1" ht="15.75">
      <c r="A220" s="57" t="s">
        <v>105</v>
      </c>
      <c r="B220" s="55" t="s">
        <v>193</v>
      </c>
      <c r="C220" s="134" t="s">
        <v>99</v>
      </c>
      <c r="D220" s="134" t="s">
        <v>94</v>
      </c>
      <c r="E220" s="135" t="s">
        <v>128</v>
      </c>
      <c r="F220" s="136">
        <v>2.5</v>
      </c>
      <c r="G220" s="97">
        <v>1.5</v>
      </c>
      <c r="H220" s="108">
        <f t="shared" si="6"/>
        <v>60</v>
      </c>
    </row>
    <row r="221" spans="1:8" s="14" customFormat="1" ht="15.75">
      <c r="A221" s="81" t="s">
        <v>18</v>
      </c>
      <c r="B221" s="55" t="s">
        <v>193</v>
      </c>
      <c r="C221" s="134" t="s">
        <v>99</v>
      </c>
      <c r="D221" s="134" t="s">
        <v>94</v>
      </c>
      <c r="E221" s="135" t="s">
        <v>130</v>
      </c>
      <c r="F221" s="136">
        <v>2.5</v>
      </c>
      <c r="G221" s="97">
        <v>0</v>
      </c>
      <c r="H221" s="108">
        <f t="shared" si="6"/>
        <v>0</v>
      </c>
    </row>
    <row r="222" spans="1:6" s="14" customFormat="1" ht="12.75">
      <c r="A222" s="44"/>
      <c r="B222" s="47"/>
      <c r="C222" s="45"/>
      <c r="D222" s="45"/>
      <c r="E222" s="45"/>
      <c r="F222" s="43"/>
    </row>
    <row r="223" spans="1:6" s="14" customFormat="1" ht="12.75">
      <c r="A223" s="46"/>
      <c r="B223" s="47"/>
      <c r="C223" s="42"/>
      <c r="D223" s="42"/>
      <c r="E223" s="42"/>
      <c r="F223" s="43"/>
    </row>
    <row r="224" spans="1:6" s="14" customFormat="1" ht="12.75">
      <c r="A224" s="44"/>
      <c r="B224" s="47"/>
      <c r="C224" s="45"/>
      <c r="D224" s="45"/>
      <c r="E224" s="45"/>
      <c r="F224" s="43"/>
    </row>
    <row r="225" spans="1:6" s="14" customFormat="1" ht="12.75">
      <c r="A225" s="44"/>
      <c r="B225" s="47"/>
      <c r="C225" s="45"/>
      <c r="D225" s="45"/>
      <c r="E225" s="45"/>
      <c r="F225" s="43"/>
    </row>
    <row r="226" spans="1:6" s="14" customFormat="1" ht="12.75">
      <c r="A226" s="44"/>
      <c r="B226" s="47"/>
      <c r="C226" s="45"/>
      <c r="D226" s="45"/>
      <c r="E226" s="45"/>
      <c r="F226" s="43"/>
    </row>
    <row r="227" spans="1:6" s="14" customFormat="1" ht="12.75">
      <c r="A227" s="44"/>
      <c r="B227" s="47"/>
      <c r="C227" s="45"/>
      <c r="D227" s="45"/>
      <c r="E227" s="45"/>
      <c r="F227" s="43"/>
    </row>
    <row r="228" spans="1:6" s="14" customFormat="1" ht="42.75" customHeight="1">
      <c r="A228" s="44"/>
      <c r="B228" s="42"/>
      <c r="C228" s="47"/>
      <c r="D228" s="47"/>
      <c r="E228" s="47"/>
      <c r="F228" s="43"/>
    </row>
    <row r="229" spans="1:6" s="14" customFormat="1" ht="12.75">
      <c r="A229" s="44"/>
      <c r="B229" s="42"/>
      <c r="C229" s="47"/>
      <c r="D229" s="47"/>
      <c r="E229" s="47"/>
      <c r="F229" s="43"/>
    </row>
    <row r="230" spans="1:6" s="14" customFormat="1" ht="12.75">
      <c r="A230" s="44"/>
      <c r="B230" s="42"/>
      <c r="C230" s="47"/>
      <c r="D230" s="47"/>
      <c r="E230" s="47"/>
      <c r="F230" s="43"/>
    </row>
    <row r="231" spans="1:6" s="14" customFormat="1" ht="12.75">
      <c r="A231" s="44"/>
      <c r="B231" s="42"/>
      <c r="C231" s="47"/>
      <c r="D231" s="47"/>
      <c r="E231" s="47"/>
      <c r="F231" s="43"/>
    </row>
    <row r="232" spans="1:6" s="14" customFormat="1" ht="12.75">
      <c r="A232" s="44"/>
      <c r="B232" s="42"/>
      <c r="C232" s="47"/>
      <c r="D232" s="47"/>
      <c r="E232" s="47"/>
      <c r="F232" s="43"/>
    </row>
    <row r="233" spans="1:6" s="14" customFormat="1" ht="12.75">
      <c r="A233" s="44"/>
      <c r="B233" s="45"/>
      <c r="C233" s="45"/>
      <c r="D233" s="45"/>
      <c r="E233" s="45"/>
      <c r="F233" s="43"/>
    </row>
    <row r="234" spans="1:6" s="14" customFormat="1" ht="12.75">
      <c r="A234" s="44"/>
      <c r="B234" s="45"/>
      <c r="C234" s="45"/>
      <c r="D234" s="45"/>
      <c r="E234" s="45"/>
      <c r="F234" s="43"/>
    </row>
    <row r="235" spans="1:6" s="14" customFormat="1" ht="30.75" customHeight="1">
      <c r="A235" s="46"/>
      <c r="B235" s="47"/>
      <c r="C235" s="42"/>
      <c r="D235" s="42"/>
      <c r="E235" s="42"/>
      <c r="F235" s="43"/>
    </row>
    <row r="236" spans="1:6" s="14" customFormat="1" ht="12.75">
      <c r="A236" s="44"/>
      <c r="B236" s="47"/>
      <c r="C236" s="45"/>
      <c r="D236" s="45"/>
      <c r="E236" s="45"/>
      <c r="F236" s="43"/>
    </row>
    <row r="237" spans="1:6" s="14" customFormat="1" ht="12.75">
      <c r="A237" s="44"/>
      <c r="B237" s="47"/>
      <c r="C237" s="45"/>
      <c r="D237" s="45"/>
      <c r="E237" s="45"/>
      <c r="F237" s="43"/>
    </row>
    <row r="238" spans="1:6" s="14" customFormat="1" ht="12.75">
      <c r="A238" s="44"/>
      <c r="B238" s="47"/>
      <c r="C238" s="45"/>
      <c r="D238" s="45"/>
      <c r="E238" s="45"/>
      <c r="F238" s="43"/>
    </row>
    <row r="239" spans="1:6" s="14" customFormat="1" ht="12.75">
      <c r="A239" s="44"/>
      <c r="B239" s="47"/>
      <c r="C239" s="45"/>
      <c r="D239" s="45"/>
      <c r="E239" s="45"/>
      <c r="F239" s="43"/>
    </row>
    <row r="240" spans="1:6" s="14" customFormat="1" ht="12.75">
      <c r="A240" s="48"/>
      <c r="B240" s="47"/>
      <c r="C240" s="42"/>
      <c r="D240" s="42"/>
      <c r="E240" s="42"/>
      <c r="F240" s="43"/>
    </row>
    <row r="241" spans="1:6" s="14" customFormat="1" ht="12.75">
      <c r="A241" s="44"/>
      <c r="B241" s="47"/>
      <c r="C241" s="45"/>
      <c r="D241" s="45"/>
      <c r="E241" s="45"/>
      <c r="F241" s="43"/>
    </row>
    <row r="242" spans="1:6" s="14" customFormat="1" ht="12.75">
      <c r="A242" s="44"/>
      <c r="B242" s="47"/>
      <c r="C242" s="45"/>
      <c r="D242" s="45"/>
      <c r="E242" s="45"/>
      <c r="F242" s="43"/>
    </row>
    <row r="243" spans="1:6" s="14" customFormat="1" ht="12.75">
      <c r="A243" s="44"/>
      <c r="B243" s="47"/>
      <c r="C243" s="45"/>
      <c r="D243" s="45"/>
      <c r="E243" s="45"/>
      <c r="F243" s="43"/>
    </row>
    <row r="244" spans="1:6" s="14" customFormat="1" ht="12.75">
      <c r="A244" s="44"/>
      <c r="B244" s="47"/>
      <c r="C244" s="45"/>
      <c r="D244" s="45"/>
      <c r="E244" s="45"/>
      <c r="F244" s="43"/>
    </row>
    <row r="245" spans="1:6" s="14" customFormat="1" ht="12.75">
      <c r="A245" s="44"/>
      <c r="B245" s="47"/>
      <c r="C245" s="45"/>
      <c r="D245" s="45"/>
      <c r="E245" s="45"/>
      <c r="F245" s="43"/>
    </row>
    <row r="246" spans="1:6" s="14" customFormat="1" ht="12.75">
      <c r="A246" s="44"/>
      <c r="B246" s="47"/>
      <c r="C246" s="45"/>
      <c r="D246" s="45"/>
      <c r="E246" s="45"/>
      <c r="F246" s="43"/>
    </row>
    <row r="247" spans="1:6" s="14" customFormat="1" ht="12.75">
      <c r="A247" s="44"/>
      <c r="B247" s="47"/>
      <c r="C247" s="45"/>
      <c r="D247" s="45"/>
      <c r="E247" s="45"/>
      <c r="F247" s="43"/>
    </row>
    <row r="248" spans="1:6" s="14" customFormat="1" ht="12.75">
      <c r="A248" s="44"/>
      <c r="B248" s="47"/>
      <c r="C248" s="45"/>
      <c r="D248" s="45"/>
      <c r="E248" s="45"/>
      <c r="F248" s="43"/>
    </row>
    <row r="249" spans="1:6" s="14" customFormat="1" ht="12.75">
      <c r="A249" s="44"/>
      <c r="B249" s="47"/>
      <c r="C249" s="45"/>
      <c r="D249" s="45"/>
      <c r="E249" s="45"/>
      <c r="F249" s="43"/>
    </row>
    <row r="250" spans="1:6" s="14" customFormat="1" ht="12.75">
      <c r="A250" s="44"/>
      <c r="B250" s="47"/>
      <c r="C250" s="45"/>
      <c r="D250" s="45"/>
      <c r="E250" s="45"/>
      <c r="F250" s="43"/>
    </row>
    <row r="251" spans="1:6" s="14" customFormat="1" ht="12.75">
      <c r="A251" s="44"/>
      <c r="B251" s="47"/>
      <c r="C251" s="45"/>
      <c r="D251" s="45"/>
      <c r="E251" s="45"/>
      <c r="F251" s="43"/>
    </row>
    <row r="252" spans="1:6" s="14" customFormat="1" ht="12.75">
      <c r="A252" s="44"/>
      <c r="B252" s="47"/>
      <c r="C252" s="45"/>
      <c r="D252" s="45"/>
      <c r="E252" s="45"/>
      <c r="F252" s="43"/>
    </row>
    <row r="253" spans="1:6" s="14" customFormat="1" ht="18.75" customHeight="1">
      <c r="A253" s="44"/>
      <c r="B253" s="47"/>
      <c r="C253" s="45"/>
      <c r="D253" s="45"/>
      <c r="E253" s="45"/>
      <c r="F253" s="43"/>
    </row>
    <row r="254" spans="1:6" s="14" customFormat="1" ht="12.75">
      <c r="A254" s="44"/>
      <c r="B254" s="47"/>
      <c r="C254" s="45"/>
      <c r="D254" s="45"/>
      <c r="E254" s="45"/>
      <c r="F254" s="43"/>
    </row>
    <row r="255" spans="1:6" s="14" customFormat="1" ht="17.25" customHeight="1">
      <c r="A255" s="44"/>
      <c r="B255" s="47"/>
      <c r="C255" s="45"/>
      <c r="D255" s="45"/>
      <c r="E255" s="45"/>
      <c r="F255" s="43"/>
    </row>
    <row r="256" spans="1:6" s="14" customFormat="1" ht="30.75" customHeight="1">
      <c r="A256" s="44"/>
      <c r="B256" s="47"/>
      <c r="C256" s="45"/>
      <c r="D256" s="45"/>
      <c r="E256" s="45"/>
      <c r="F256" s="43"/>
    </row>
    <row r="257" spans="1:6" s="14" customFormat="1" ht="28.5" customHeight="1">
      <c r="A257" s="44"/>
      <c r="B257" s="47"/>
      <c r="C257" s="45"/>
      <c r="D257" s="45"/>
      <c r="E257" s="45"/>
      <c r="F257" s="43"/>
    </row>
    <row r="258" spans="1:6" s="14" customFormat="1" ht="20.25" customHeight="1">
      <c r="A258" s="44"/>
      <c r="B258" s="47"/>
      <c r="C258" s="45"/>
      <c r="D258" s="45"/>
      <c r="E258" s="45"/>
      <c r="F258" s="43"/>
    </row>
    <row r="259" spans="1:6" s="14" customFormat="1" ht="20.25" customHeight="1">
      <c r="A259" s="44"/>
      <c r="B259" s="47"/>
      <c r="C259" s="45"/>
      <c r="D259" s="45"/>
      <c r="E259" s="45"/>
      <c r="F259" s="43"/>
    </row>
    <row r="260" spans="1:6" s="14" customFormat="1" ht="20.25" customHeight="1">
      <c r="A260" s="44"/>
      <c r="B260" s="47"/>
      <c r="C260" s="45"/>
      <c r="D260" s="45"/>
      <c r="E260" s="45"/>
      <c r="F260" s="43"/>
    </row>
    <row r="261" spans="1:6" s="14" customFormat="1" ht="20.25" customHeight="1">
      <c r="A261" s="44"/>
      <c r="B261" s="47"/>
      <c r="C261" s="45"/>
      <c r="D261" s="45"/>
      <c r="E261" s="45"/>
      <c r="F261" s="43"/>
    </row>
    <row r="262" spans="1:6" s="14" customFormat="1" ht="20.25" customHeight="1">
      <c r="A262" s="44"/>
      <c r="B262" s="47"/>
      <c r="C262" s="45"/>
      <c r="D262" s="45"/>
      <c r="E262" s="45"/>
      <c r="F262" s="43"/>
    </row>
    <row r="263" spans="1:6" s="14" customFormat="1" ht="27" customHeight="1">
      <c r="A263" s="44"/>
      <c r="B263" s="47"/>
      <c r="C263" s="45"/>
      <c r="D263" s="45"/>
      <c r="E263" s="45"/>
      <c r="F263" s="43"/>
    </row>
    <row r="264" spans="1:6" s="14" customFormat="1" ht="19.5" customHeight="1">
      <c r="A264" s="44"/>
      <c r="B264" s="47"/>
      <c r="C264" s="45"/>
      <c r="D264" s="45"/>
      <c r="E264" s="45"/>
      <c r="F264" s="43"/>
    </row>
    <row r="265" spans="1:6" s="14" customFormat="1" ht="20.25" customHeight="1">
      <c r="A265" s="44"/>
      <c r="B265" s="47"/>
      <c r="C265" s="45"/>
      <c r="D265" s="45"/>
      <c r="E265" s="45"/>
      <c r="F265" s="43"/>
    </row>
    <row r="266" spans="1:6" s="14" customFormat="1" ht="20.25" customHeight="1">
      <c r="A266" s="44"/>
      <c r="B266" s="47"/>
      <c r="C266" s="45"/>
      <c r="D266" s="45"/>
      <c r="E266" s="45"/>
      <c r="F266" s="43"/>
    </row>
    <row r="267" spans="1:6" s="14" customFormat="1" ht="20.25" customHeight="1">
      <c r="A267" s="44"/>
      <c r="B267" s="47"/>
      <c r="C267" s="45"/>
      <c r="D267" s="45"/>
      <c r="E267" s="45"/>
      <c r="F267" s="43"/>
    </row>
    <row r="268" spans="1:6" s="14" customFormat="1" ht="20.25" customHeight="1">
      <c r="A268" s="44"/>
      <c r="B268" s="47"/>
      <c r="C268" s="45"/>
      <c r="D268" s="45"/>
      <c r="E268" s="45"/>
      <c r="F268" s="43"/>
    </row>
    <row r="269" spans="1:6" s="14" customFormat="1" ht="27.75" customHeight="1">
      <c r="A269" s="44"/>
      <c r="B269" s="47"/>
      <c r="C269" s="45"/>
      <c r="D269" s="45"/>
      <c r="E269" s="45"/>
      <c r="F269" s="43"/>
    </row>
    <row r="270" spans="1:6" s="14" customFormat="1" ht="18" customHeight="1">
      <c r="A270" s="44"/>
      <c r="B270" s="47"/>
      <c r="C270" s="45"/>
      <c r="D270" s="45"/>
      <c r="E270" s="45"/>
      <c r="F270" s="43"/>
    </row>
    <row r="271" spans="1:6" s="14" customFormat="1" ht="16.5" customHeight="1">
      <c r="A271" s="44"/>
      <c r="B271" s="47"/>
      <c r="C271" s="45"/>
      <c r="D271" s="45"/>
      <c r="E271" s="45"/>
      <c r="F271" s="43"/>
    </row>
    <row r="272" spans="1:6" s="14" customFormat="1" ht="15.75" customHeight="1">
      <c r="A272" s="44"/>
      <c r="B272" s="47"/>
      <c r="C272" s="45"/>
      <c r="D272" s="45"/>
      <c r="E272" s="45"/>
      <c r="F272" s="43"/>
    </row>
    <row r="273" spans="1:6" s="14" customFormat="1" ht="47.25" customHeight="1">
      <c r="A273" s="44"/>
      <c r="B273" s="45"/>
      <c r="C273" s="45"/>
      <c r="D273" s="45"/>
      <c r="E273" s="45"/>
      <c r="F273" s="43"/>
    </row>
    <row r="274" spans="1:6" s="14" customFormat="1" ht="32.25" customHeight="1">
      <c r="A274" s="49"/>
      <c r="B274" s="42"/>
      <c r="C274" s="47"/>
      <c r="D274" s="47"/>
      <c r="E274" s="47"/>
      <c r="F274" s="43"/>
    </row>
    <row r="275" spans="1:6" s="14" customFormat="1" ht="12.75">
      <c r="A275" s="44"/>
      <c r="B275" s="42"/>
      <c r="C275" s="47"/>
      <c r="D275" s="47"/>
      <c r="E275" s="47"/>
      <c r="F275" s="43"/>
    </row>
    <row r="276" spans="1:6" s="14" customFormat="1" ht="12.75">
      <c r="A276" s="44"/>
      <c r="B276" s="42"/>
      <c r="C276" s="47"/>
      <c r="D276" s="47"/>
      <c r="E276" s="47"/>
      <c r="F276" s="43"/>
    </row>
    <row r="277" spans="1:6" s="14" customFormat="1" ht="12.75">
      <c r="A277" s="49"/>
      <c r="B277" s="42"/>
      <c r="C277" s="47"/>
      <c r="D277" s="47"/>
      <c r="E277" s="47"/>
      <c r="F277" s="43"/>
    </row>
    <row r="278" spans="1:6" s="14" customFormat="1" ht="12.75">
      <c r="A278" s="44"/>
      <c r="B278" s="42"/>
      <c r="C278" s="47"/>
      <c r="D278" s="47"/>
      <c r="E278" s="47"/>
      <c r="F278" s="43"/>
    </row>
    <row r="279" spans="1:6" s="14" customFormat="1" ht="12.75">
      <c r="A279" s="44"/>
      <c r="B279" s="42"/>
      <c r="C279" s="47"/>
      <c r="D279" s="47"/>
      <c r="E279" s="47"/>
      <c r="F279" s="43"/>
    </row>
    <row r="280" spans="1:6" s="14" customFormat="1" ht="30" customHeight="1">
      <c r="A280" s="49"/>
      <c r="B280" s="42"/>
      <c r="C280" s="47"/>
      <c r="D280" s="47"/>
      <c r="E280" s="47"/>
      <c r="F280" s="43"/>
    </row>
    <row r="281" spans="1:6" s="14" customFormat="1" ht="12.75">
      <c r="A281" s="44"/>
      <c r="B281" s="42"/>
      <c r="C281" s="47"/>
      <c r="D281" s="47"/>
      <c r="E281" s="47"/>
      <c r="F281" s="43"/>
    </row>
    <row r="282" spans="1:6" s="14" customFormat="1" ht="15.75" customHeight="1">
      <c r="A282" s="44"/>
      <c r="B282" s="42"/>
      <c r="C282" s="47"/>
      <c r="D282" s="47"/>
      <c r="E282" s="47"/>
      <c r="F282" s="43"/>
    </row>
    <row r="283" spans="1:6" ht="12.75">
      <c r="A283" s="20"/>
      <c r="B283" s="13"/>
      <c r="C283" s="13"/>
      <c r="D283" s="13"/>
      <c r="E283" s="13"/>
      <c r="F283" s="13"/>
    </row>
    <row r="284" spans="1:6" s="14" customFormat="1" ht="12.75">
      <c r="A284" s="21"/>
      <c r="B284" s="18"/>
      <c r="C284" s="18"/>
      <c r="D284" s="18"/>
      <c r="E284" s="18"/>
      <c r="F284" s="18"/>
    </row>
    <row r="285" spans="1:6" ht="12.75">
      <c r="A285" s="22"/>
      <c r="B285" s="13"/>
      <c r="C285" s="13"/>
      <c r="D285" s="13"/>
      <c r="E285" s="13"/>
      <c r="F285" s="13"/>
    </row>
    <row r="286" spans="1:6" ht="12.75">
      <c r="A286" s="22"/>
      <c r="B286" s="13"/>
      <c r="C286" s="13"/>
      <c r="D286" s="13"/>
      <c r="E286" s="13"/>
      <c r="F286" s="13"/>
    </row>
    <row r="287" spans="1:6" ht="15">
      <c r="A287" s="23"/>
      <c r="B287" s="24"/>
      <c r="C287" s="24"/>
      <c r="D287" s="24"/>
      <c r="E287" s="24"/>
      <c r="F287" s="24"/>
    </row>
    <row r="288" spans="1:6" ht="12.75">
      <c r="A288" s="22"/>
      <c r="B288" s="13"/>
      <c r="C288" s="13"/>
      <c r="D288" s="13"/>
      <c r="E288" s="13"/>
      <c r="F288" s="13"/>
    </row>
    <row r="289" spans="1:6" ht="12.75">
      <c r="A289" s="22"/>
      <c r="B289" s="13"/>
      <c r="C289" s="13"/>
      <c r="D289" s="13"/>
      <c r="E289" s="13"/>
      <c r="F289" s="13"/>
    </row>
    <row r="290" spans="1:6" ht="12.75">
      <c r="A290" s="22"/>
      <c r="B290" s="13"/>
      <c r="C290" s="13"/>
      <c r="D290" s="13"/>
      <c r="E290" s="13"/>
      <c r="F290" s="13"/>
    </row>
    <row r="291" spans="1:6" s="17" customFormat="1" ht="13.5" customHeight="1">
      <c r="A291" s="25"/>
      <c r="B291" s="26"/>
      <c r="C291" s="26"/>
      <c r="D291" s="26"/>
      <c r="E291" s="26"/>
      <c r="F291" s="26"/>
    </row>
    <row r="292" spans="1:6" ht="12.75">
      <c r="A292" s="22"/>
      <c r="B292" s="27"/>
      <c r="C292" s="27"/>
      <c r="D292" s="27"/>
      <c r="E292" s="27"/>
      <c r="F292" s="27"/>
    </row>
    <row r="293" spans="1:6" ht="12.75">
      <c r="A293" s="28"/>
      <c r="B293" s="27"/>
      <c r="C293" s="27"/>
      <c r="D293" s="27"/>
      <c r="E293" s="27"/>
      <c r="F293" s="27"/>
    </row>
    <row r="294" spans="1:6" ht="12.75">
      <c r="A294" s="28"/>
      <c r="B294" s="27"/>
      <c r="C294" s="27"/>
      <c r="D294" s="27"/>
      <c r="E294" s="27"/>
      <c r="F294" s="27"/>
    </row>
    <row r="295" spans="1:6" ht="12.75">
      <c r="A295" s="28"/>
      <c r="B295" s="27"/>
      <c r="C295" s="27"/>
      <c r="D295" s="27"/>
      <c r="E295" s="27"/>
      <c r="F295" s="27"/>
    </row>
    <row r="296" spans="1:6" ht="12.75">
      <c r="A296" s="28"/>
      <c r="B296" s="27"/>
      <c r="C296" s="27"/>
      <c r="D296" s="27"/>
      <c r="E296" s="27"/>
      <c r="F296" s="27"/>
    </row>
    <row r="297" spans="1:6" ht="12.75">
      <c r="A297" s="28"/>
      <c r="B297" s="27"/>
      <c r="C297" s="27"/>
      <c r="D297" s="27"/>
      <c r="E297" s="27"/>
      <c r="F297" s="27"/>
    </row>
    <row r="298" spans="1:211" ht="12.75">
      <c r="A298" s="21"/>
      <c r="B298" s="18"/>
      <c r="C298" s="18"/>
      <c r="D298" s="18"/>
      <c r="E298" s="18"/>
      <c r="F298" s="18"/>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row>
    <row r="299" spans="1:211" ht="12.75">
      <c r="A299" s="21"/>
      <c r="B299" s="18"/>
      <c r="C299" s="18"/>
      <c r="D299" s="18"/>
      <c r="E299" s="18"/>
      <c r="F299" s="18"/>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row>
    <row r="300" spans="1:211" ht="12.75">
      <c r="A300" s="20"/>
      <c r="B300" s="13"/>
      <c r="C300" s="13"/>
      <c r="D300" s="13"/>
      <c r="E300" s="13"/>
      <c r="F300" s="13"/>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row>
    <row r="301" spans="1:211" ht="12.75">
      <c r="A301" s="22"/>
      <c r="B301" s="13"/>
      <c r="C301" s="13"/>
      <c r="D301" s="13"/>
      <c r="E301" s="13"/>
      <c r="F301" s="13"/>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row>
    <row r="302" spans="1:211" ht="12.75">
      <c r="A302" s="20"/>
      <c r="B302" s="13"/>
      <c r="C302" s="13"/>
      <c r="D302" s="13"/>
      <c r="E302" s="13"/>
      <c r="F302" s="13"/>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row>
    <row r="303" spans="1:211" ht="12.75">
      <c r="A303" s="22"/>
      <c r="B303" s="13"/>
      <c r="C303" s="13"/>
      <c r="D303" s="13"/>
      <c r="E303" s="13"/>
      <c r="F303" s="13"/>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row>
    <row r="304" spans="1:211" ht="12.75">
      <c r="A304" s="28"/>
      <c r="B304" s="27"/>
      <c r="C304" s="27"/>
      <c r="D304" s="27"/>
      <c r="E304" s="27"/>
      <c r="F304" s="27"/>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row>
    <row r="305" spans="1:6" s="29" customFormat="1" ht="12.75">
      <c r="A305" s="28"/>
      <c r="B305" s="27"/>
      <c r="C305" s="27"/>
      <c r="D305" s="27"/>
      <c r="E305" s="27"/>
      <c r="F305" s="27"/>
    </row>
    <row r="306" spans="1:6" s="29" customFormat="1" ht="12.75">
      <c r="A306" s="28"/>
      <c r="B306" s="27"/>
      <c r="C306" s="27"/>
      <c r="D306" s="27"/>
      <c r="E306" s="27"/>
      <c r="F306" s="27"/>
    </row>
    <row r="307" spans="1:6" s="29" customFormat="1" ht="12.75">
      <c r="A307" s="28"/>
      <c r="B307" s="27"/>
      <c r="C307" s="27"/>
      <c r="D307" s="27"/>
      <c r="E307" s="27"/>
      <c r="F307" s="27"/>
    </row>
    <row r="308" spans="1:6" s="29" customFormat="1" ht="12.75">
      <c r="A308" s="28"/>
      <c r="B308" s="27"/>
      <c r="C308" s="27"/>
      <c r="D308" s="27"/>
      <c r="E308" s="27"/>
      <c r="F308" s="27"/>
    </row>
    <row r="309" spans="1:6" s="29" customFormat="1" ht="12.75">
      <c r="A309" s="28"/>
      <c r="B309" s="27"/>
      <c r="C309" s="27"/>
      <c r="D309" s="27"/>
      <c r="E309" s="27"/>
      <c r="F309" s="27"/>
    </row>
    <row r="310" spans="1:6" s="29" customFormat="1" ht="12.75">
      <c r="A310" s="28"/>
      <c r="B310" s="27"/>
      <c r="C310" s="27"/>
      <c r="D310" s="27"/>
      <c r="E310" s="27"/>
      <c r="F310" s="27"/>
    </row>
    <row r="311" spans="1:6" s="29" customFormat="1" ht="12.75">
      <c r="A311" s="28"/>
      <c r="B311" s="27"/>
      <c r="C311" s="27"/>
      <c r="D311" s="27"/>
      <c r="E311" s="27"/>
      <c r="F311" s="27"/>
    </row>
    <row r="312" spans="1:6" s="29" customFormat="1" ht="12.75">
      <c r="A312" s="28"/>
      <c r="B312" s="27"/>
      <c r="C312" s="27"/>
      <c r="D312" s="27"/>
      <c r="E312" s="27"/>
      <c r="F312" s="27"/>
    </row>
    <row r="313" spans="1:6" s="29" customFormat="1" ht="12.75">
      <c r="A313" s="28"/>
      <c r="B313" s="27"/>
      <c r="C313" s="27"/>
      <c r="D313" s="27"/>
      <c r="E313" s="27"/>
      <c r="F313" s="27"/>
    </row>
    <row r="314" spans="1:6" s="29" customFormat="1" ht="12.75">
      <c r="A314" s="28"/>
      <c r="B314" s="27"/>
      <c r="C314" s="27"/>
      <c r="D314" s="27"/>
      <c r="E314" s="27"/>
      <c r="F314" s="27"/>
    </row>
    <row r="315" spans="1:6" s="29" customFormat="1" ht="12.75">
      <c r="A315" s="28"/>
      <c r="B315" s="27"/>
      <c r="C315" s="27"/>
      <c r="D315" s="27"/>
      <c r="E315" s="27"/>
      <c r="F315" s="27"/>
    </row>
    <row r="316" spans="1:6" s="29" customFormat="1" ht="12.75">
      <c r="A316" s="28"/>
      <c r="B316" s="27"/>
      <c r="C316" s="27"/>
      <c r="D316" s="27"/>
      <c r="E316" s="27"/>
      <c r="F316" s="27"/>
    </row>
    <row r="317" spans="1:6" s="29" customFormat="1" ht="12.75">
      <c r="A317" s="28"/>
      <c r="B317" s="27"/>
      <c r="C317" s="27"/>
      <c r="D317" s="27"/>
      <c r="E317" s="27"/>
      <c r="F317" s="27"/>
    </row>
    <row r="318" spans="1:6" s="29" customFormat="1" ht="12.75">
      <c r="A318" s="28"/>
      <c r="B318" s="27"/>
      <c r="C318" s="27"/>
      <c r="D318" s="27"/>
      <c r="E318" s="27"/>
      <c r="F318" s="27"/>
    </row>
    <row r="319" spans="1:6" s="29" customFormat="1" ht="12.75">
      <c r="A319" s="28"/>
      <c r="B319" s="27"/>
      <c r="C319" s="27"/>
      <c r="D319" s="27"/>
      <c r="E319" s="27"/>
      <c r="F319" s="27"/>
    </row>
    <row r="320" spans="1:6" s="29" customFormat="1" ht="12.75">
      <c r="A320" s="28"/>
      <c r="B320" s="27"/>
      <c r="C320" s="27"/>
      <c r="D320" s="27"/>
      <c r="E320" s="27"/>
      <c r="F320" s="27"/>
    </row>
    <row r="321" spans="1:211" ht="12.75">
      <c r="A321" s="28"/>
      <c r="B321" s="27"/>
      <c r="C321" s="27"/>
      <c r="D321" s="27"/>
      <c r="E321" s="27"/>
      <c r="F321" s="27"/>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row>
    <row r="322" spans="1:211" ht="12.75">
      <c r="A322" s="28"/>
      <c r="B322" s="27"/>
      <c r="C322" s="27"/>
      <c r="D322" s="27"/>
      <c r="E322" s="27"/>
      <c r="F322" s="27"/>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row>
    <row r="323" spans="1:211" ht="12.75">
      <c r="A323" s="28"/>
      <c r="B323" s="27"/>
      <c r="C323" s="27"/>
      <c r="D323" s="27"/>
      <c r="E323" s="27"/>
      <c r="F323" s="27"/>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row>
    <row r="324" spans="1:211" ht="12.75">
      <c r="A324" s="28"/>
      <c r="B324" s="27"/>
      <c r="C324" s="27"/>
      <c r="D324" s="27"/>
      <c r="E324" s="27"/>
      <c r="F324" s="27"/>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row>
    <row r="325" spans="1:211" ht="12.75">
      <c r="A325" s="28"/>
      <c r="B325" s="27"/>
      <c r="C325" s="27"/>
      <c r="D325" s="27"/>
      <c r="E325" s="27"/>
      <c r="F325" s="27"/>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row>
    <row r="326" spans="1:211" ht="12.75">
      <c r="A326" s="28"/>
      <c r="B326" s="27"/>
      <c r="C326" s="27"/>
      <c r="D326" s="27"/>
      <c r="E326" s="27"/>
      <c r="F326" s="27"/>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row>
    <row r="327" spans="1:211" ht="12.75">
      <c r="A327" s="28"/>
      <c r="B327" s="27"/>
      <c r="C327" s="27"/>
      <c r="D327" s="27"/>
      <c r="E327" s="27"/>
      <c r="F327" s="27"/>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row>
    <row r="328" spans="1:211" ht="12.75">
      <c r="A328" s="28"/>
      <c r="B328" s="27"/>
      <c r="C328" s="27"/>
      <c r="D328" s="27"/>
      <c r="E328" s="27"/>
      <c r="F328" s="27"/>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row>
    <row r="329" spans="1:211" ht="12.75">
      <c r="A329" s="28"/>
      <c r="B329" s="27"/>
      <c r="C329" s="27"/>
      <c r="D329" s="27"/>
      <c r="E329" s="27"/>
      <c r="F329" s="27"/>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row>
    <row r="330" spans="1:6" ht="12.75">
      <c r="A330" s="28"/>
      <c r="B330" s="27"/>
      <c r="C330" s="27"/>
      <c r="D330" s="27"/>
      <c r="E330" s="27"/>
      <c r="F330" s="27"/>
    </row>
    <row r="331" spans="1:6" ht="12.75">
      <c r="A331" s="28"/>
      <c r="B331" s="27"/>
      <c r="C331" s="27"/>
      <c r="D331" s="27"/>
      <c r="E331" s="27"/>
      <c r="F331" s="27"/>
    </row>
    <row r="332" spans="1:6" ht="12.75">
      <c r="A332" s="28"/>
      <c r="B332" s="27"/>
      <c r="C332" s="27"/>
      <c r="D332" s="27"/>
      <c r="E332" s="27"/>
      <c r="F332" s="27"/>
    </row>
    <row r="333" spans="1:6" ht="12.75">
      <c r="A333" s="28"/>
      <c r="B333" s="27"/>
      <c r="C333" s="27"/>
      <c r="D333" s="27"/>
      <c r="E333" s="27"/>
      <c r="F333" s="27"/>
    </row>
    <row r="334" spans="1:6" ht="12.75">
      <c r="A334" s="28"/>
      <c r="B334" s="27"/>
      <c r="C334" s="27"/>
      <c r="D334" s="27"/>
      <c r="E334" s="27"/>
      <c r="F334" s="27"/>
    </row>
    <row r="335" spans="1:6" ht="12.75">
      <c r="A335" s="28"/>
      <c r="B335" s="27"/>
      <c r="C335" s="27"/>
      <c r="D335" s="27"/>
      <c r="E335" s="27"/>
      <c r="F335" s="27"/>
    </row>
    <row r="336" spans="1:6" ht="12.75">
      <c r="A336" s="28"/>
      <c r="B336" s="27"/>
      <c r="C336" s="27"/>
      <c r="D336" s="27"/>
      <c r="E336" s="27"/>
      <c r="F336" s="27"/>
    </row>
    <row r="337" spans="1:6" ht="12.75">
      <c r="A337" s="28"/>
      <c r="B337" s="27"/>
      <c r="C337" s="27"/>
      <c r="D337" s="27"/>
      <c r="E337" s="27"/>
      <c r="F337" s="27"/>
    </row>
    <row r="338" spans="1:6" ht="12.75">
      <c r="A338" s="28"/>
      <c r="B338" s="27"/>
      <c r="C338" s="27"/>
      <c r="D338" s="27"/>
      <c r="E338" s="27"/>
      <c r="F338" s="27"/>
    </row>
    <row r="339" spans="1:6" ht="12.75">
      <c r="A339" s="28"/>
      <c r="B339" s="27"/>
      <c r="C339" s="27"/>
      <c r="D339" s="27"/>
      <c r="E339" s="27"/>
      <c r="F339" s="27"/>
    </row>
    <row r="340" spans="1:6" ht="12.75">
      <c r="A340" s="28"/>
      <c r="B340" s="27"/>
      <c r="C340" s="27"/>
      <c r="D340" s="27"/>
      <c r="E340" s="27"/>
      <c r="F340" s="27"/>
    </row>
    <row r="341" spans="1:6" ht="12.75">
      <c r="A341" s="28"/>
      <c r="B341" s="27"/>
      <c r="C341" s="27"/>
      <c r="D341" s="27"/>
      <c r="E341" s="27"/>
      <c r="F341" s="27"/>
    </row>
    <row r="342" spans="1:6" ht="12.75">
      <c r="A342" s="28"/>
      <c r="B342" s="27"/>
      <c r="C342" s="27"/>
      <c r="D342" s="27"/>
      <c r="E342" s="27"/>
      <c r="F342" s="27"/>
    </row>
    <row r="343" spans="1:6" ht="12.75">
      <c r="A343" s="28"/>
      <c r="B343" s="27"/>
      <c r="C343" s="27"/>
      <c r="D343" s="27"/>
      <c r="E343" s="27"/>
      <c r="F343" s="27"/>
    </row>
    <row r="344" spans="1:6" ht="12.75">
      <c r="A344" s="28"/>
      <c r="B344" s="27"/>
      <c r="C344" s="27"/>
      <c r="D344" s="27"/>
      <c r="E344" s="27"/>
      <c r="F344" s="27"/>
    </row>
    <row r="345" spans="1:6" ht="12.75">
      <c r="A345" s="28"/>
      <c r="B345" s="27"/>
      <c r="C345" s="27"/>
      <c r="D345" s="27"/>
      <c r="E345" s="27"/>
      <c r="F345" s="27"/>
    </row>
    <row r="346" spans="1:6" ht="12.75">
      <c r="A346" s="28"/>
      <c r="B346" s="27"/>
      <c r="C346" s="27"/>
      <c r="D346" s="27"/>
      <c r="E346" s="27"/>
      <c r="F346" s="27"/>
    </row>
    <row r="347" spans="1:6" ht="12.75">
      <c r="A347" s="28"/>
      <c r="B347" s="27"/>
      <c r="C347" s="27"/>
      <c r="D347" s="27"/>
      <c r="E347" s="27"/>
      <c r="F347" s="27"/>
    </row>
    <row r="348" spans="1:6" ht="12.75">
      <c r="A348" s="28"/>
      <c r="B348" s="27"/>
      <c r="C348" s="27"/>
      <c r="D348" s="27"/>
      <c r="E348" s="27"/>
      <c r="F348" s="27"/>
    </row>
    <row r="349" spans="1:6" ht="12.75">
      <c r="A349" s="28"/>
      <c r="B349" s="27"/>
      <c r="C349" s="27"/>
      <c r="D349" s="27"/>
      <c r="E349" s="27"/>
      <c r="F349" s="27"/>
    </row>
    <row r="350" spans="1:6" ht="12.75">
      <c r="A350" s="28"/>
      <c r="B350" s="27"/>
      <c r="C350" s="27"/>
      <c r="D350" s="27"/>
      <c r="E350" s="27"/>
      <c r="F350" s="27"/>
    </row>
    <row r="351" spans="1:6" ht="12.75">
      <c r="A351" s="28"/>
      <c r="B351" s="27"/>
      <c r="C351" s="27"/>
      <c r="D351" s="27"/>
      <c r="E351" s="27"/>
      <c r="F351" s="27"/>
    </row>
    <row r="352" spans="1:6" ht="12.75">
      <c r="A352" s="28"/>
      <c r="B352" s="27"/>
      <c r="C352" s="27"/>
      <c r="D352" s="27"/>
      <c r="E352" s="27"/>
      <c r="F352" s="27"/>
    </row>
    <row r="353" spans="1:6" ht="12.75">
      <c r="A353" s="28"/>
      <c r="B353" s="27"/>
      <c r="C353" s="27"/>
      <c r="D353" s="27"/>
      <c r="E353" s="27"/>
      <c r="F353" s="27"/>
    </row>
    <row r="354" spans="1:6" ht="12.75">
      <c r="A354" s="28"/>
      <c r="B354" s="27"/>
      <c r="C354" s="27"/>
      <c r="D354" s="27"/>
      <c r="E354" s="27"/>
      <c r="F354" s="27"/>
    </row>
    <row r="355" spans="1:6" ht="12.75">
      <c r="A355" s="28"/>
      <c r="B355" s="27"/>
      <c r="C355" s="27"/>
      <c r="D355" s="27"/>
      <c r="E355" s="27"/>
      <c r="F355" s="27"/>
    </row>
    <row r="356" spans="1:6" ht="12.75">
      <c r="A356" s="28"/>
      <c r="B356" s="27"/>
      <c r="C356" s="27"/>
      <c r="D356" s="27"/>
      <c r="E356" s="27"/>
      <c r="F356" s="27"/>
    </row>
    <row r="357" spans="1:6" ht="12.75">
      <c r="A357" s="28"/>
      <c r="B357" s="27"/>
      <c r="C357" s="27"/>
      <c r="D357" s="27"/>
      <c r="E357" s="27"/>
      <c r="F357" s="27"/>
    </row>
    <row r="358" spans="1:6" ht="12.75">
      <c r="A358" s="28"/>
      <c r="B358" s="27"/>
      <c r="C358" s="27"/>
      <c r="D358" s="27"/>
      <c r="E358" s="27"/>
      <c r="F358" s="27"/>
    </row>
    <row r="359" spans="1:6" ht="12.75">
      <c r="A359" s="28"/>
      <c r="B359" s="27"/>
      <c r="C359" s="27"/>
      <c r="D359" s="27"/>
      <c r="E359" s="27"/>
      <c r="F359" s="27"/>
    </row>
    <row r="360" spans="1:6" ht="12.75">
      <c r="A360" s="28"/>
      <c r="B360" s="27"/>
      <c r="C360" s="27"/>
      <c r="D360" s="27"/>
      <c r="E360" s="27"/>
      <c r="F360" s="27"/>
    </row>
    <row r="361" spans="1:6" ht="12.75">
      <c r="A361" s="28"/>
      <c r="B361" s="27"/>
      <c r="C361" s="27"/>
      <c r="D361" s="27"/>
      <c r="E361" s="27"/>
      <c r="F361" s="27"/>
    </row>
    <row r="362" spans="1:6" ht="12.75">
      <c r="A362" s="28"/>
      <c r="B362" s="27"/>
      <c r="C362" s="27"/>
      <c r="D362" s="27"/>
      <c r="E362" s="27"/>
      <c r="F362" s="27"/>
    </row>
    <row r="363" spans="1:6" ht="12.75">
      <c r="A363" s="28"/>
      <c r="B363" s="27"/>
      <c r="C363" s="27"/>
      <c r="D363" s="27"/>
      <c r="E363" s="27"/>
      <c r="F363" s="27"/>
    </row>
    <row r="364" spans="1:6" ht="12.75">
      <c r="A364" s="28"/>
      <c r="B364" s="27"/>
      <c r="C364" s="27"/>
      <c r="D364" s="27"/>
      <c r="E364" s="27"/>
      <c r="F364" s="27"/>
    </row>
    <row r="365" spans="1:6" ht="12.75">
      <c r="A365" s="28"/>
      <c r="B365" s="27"/>
      <c r="C365" s="27"/>
      <c r="D365" s="27"/>
      <c r="E365" s="27"/>
      <c r="F365" s="27"/>
    </row>
    <row r="366" spans="1:6" ht="12.75">
      <c r="A366" s="28"/>
      <c r="B366" s="27"/>
      <c r="C366" s="27"/>
      <c r="D366" s="27"/>
      <c r="E366" s="27"/>
      <c r="F366" s="27"/>
    </row>
    <row r="367" spans="1:6" ht="12.75">
      <c r="A367" s="28"/>
      <c r="B367" s="27"/>
      <c r="C367" s="27"/>
      <c r="D367" s="27"/>
      <c r="E367" s="27"/>
      <c r="F367" s="27"/>
    </row>
    <row r="368" spans="1:6" ht="12.75">
      <c r="A368" s="28"/>
      <c r="B368" s="27"/>
      <c r="C368" s="27"/>
      <c r="D368" s="27"/>
      <c r="E368" s="27"/>
      <c r="F368" s="27"/>
    </row>
    <row r="369" spans="1:6" ht="12.75">
      <c r="A369" s="28"/>
      <c r="B369" s="27"/>
      <c r="C369" s="27"/>
      <c r="D369" s="27"/>
      <c r="E369" s="27"/>
      <c r="F369" s="27"/>
    </row>
    <row r="370" spans="1:6" ht="12.75">
      <c r="A370" s="28"/>
      <c r="B370" s="27"/>
      <c r="C370" s="27"/>
      <c r="D370" s="27"/>
      <c r="E370" s="27"/>
      <c r="F370" s="27"/>
    </row>
    <row r="371" spans="1:6" ht="12.75">
      <c r="A371" s="28"/>
      <c r="B371" s="27"/>
      <c r="C371" s="27"/>
      <c r="D371" s="27"/>
      <c r="E371" s="27"/>
      <c r="F371" s="27"/>
    </row>
    <row r="372" spans="1:6" ht="12.75">
      <c r="A372" s="28"/>
      <c r="B372" s="27"/>
      <c r="C372" s="27"/>
      <c r="D372" s="27"/>
      <c r="E372" s="27"/>
      <c r="F372" s="27"/>
    </row>
    <row r="373" spans="1:6" ht="12.75">
      <c r="A373" s="28"/>
      <c r="B373" s="27"/>
      <c r="C373" s="27"/>
      <c r="D373" s="27"/>
      <c r="E373" s="27"/>
      <c r="F373" s="27"/>
    </row>
    <row r="374" spans="1:6" ht="12.75">
      <c r="A374" s="28"/>
      <c r="B374" s="27"/>
      <c r="C374" s="27"/>
      <c r="D374" s="27"/>
      <c r="E374" s="27"/>
      <c r="F374" s="27"/>
    </row>
    <row r="375" spans="1:6" ht="12.75">
      <c r="A375" s="28"/>
      <c r="B375" s="27"/>
      <c r="C375" s="27"/>
      <c r="D375" s="27"/>
      <c r="E375" s="27"/>
      <c r="F375" s="27"/>
    </row>
    <row r="376" spans="1:6" ht="12.75">
      <c r="A376" s="28"/>
      <c r="B376" s="27"/>
      <c r="C376" s="27"/>
      <c r="D376" s="27"/>
      <c r="E376" s="27"/>
      <c r="F376" s="27"/>
    </row>
    <row r="377" spans="1:6" ht="12.75">
      <c r="A377" s="28"/>
      <c r="B377" s="27"/>
      <c r="C377" s="27"/>
      <c r="D377" s="27"/>
      <c r="E377" s="27"/>
      <c r="F377" s="27"/>
    </row>
    <row r="378" spans="1:6" ht="12.75">
      <c r="A378" s="28"/>
      <c r="B378" s="27"/>
      <c r="C378" s="27"/>
      <c r="D378" s="27"/>
      <c r="E378" s="27"/>
      <c r="F378" s="27"/>
    </row>
    <row r="379" spans="1:6" ht="12.75">
      <c r="A379" s="28"/>
      <c r="B379" s="27"/>
      <c r="C379" s="27"/>
      <c r="D379" s="27"/>
      <c r="E379" s="27"/>
      <c r="F379" s="27"/>
    </row>
    <row r="380" spans="1:6" ht="12.75">
      <c r="A380" s="28"/>
      <c r="B380" s="27"/>
      <c r="C380" s="27"/>
      <c r="D380" s="27"/>
      <c r="E380" s="27"/>
      <c r="F380" s="27"/>
    </row>
    <row r="381" spans="1:6" ht="12.75">
      <c r="A381" s="28"/>
      <c r="B381" s="27"/>
      <c r="C381" s="27"/>
      <c r="D381" s="27"/>
      <c r="E381" s="27"/>
      <c r="F381" s="27"/>
    </row>
    <row r="382" spans="1:6" ht="12.75">
      <c r="A382" s="28"/>
      <c r="B382" s="27"/>
      <c r="C382" s="27"/>
      <c r="D382" s="27"/>
      <c r="E382" s="27"/>
      <c r="F382" s="27"/>
    </row>
    <row r="383" spans="1:6" ht="12.75">
      <c r="A383" s="28"/>
      <c r="B383" s="27"/>
      <c r="C383" s="27"/>
      <c r="D383" s="27"/>
      <c r="E383" s="27"/>
      <c r="F383" s="27"/>
    </row>
    <row r="384" spans="1:6" ht="12.75">
      <c r="A384" s="28"/>
      <c r="B384" s="27"/>
      <c r="C384" s="27"/>
      <c r="D384" s="27"/>
      <c r="E384" s="27"/>
      <c r="F384" s="27"/>
    </row>
    <row r="385" spans="1:6" ht="12.75">
      <c r="A385" s="28"/>
      <c r="B385" s="27"/>
      <c r="C385" s="27"/>
      <c r="D385" s="27"/>
      <c r="E385" s="27"/>
      <c r="F385" s="27"/>
    </row>
    <row r="386" spans="1:6" ht="12.75">
      <c r="A386" s="28"/>
      <c r="B386" s="27"/>
      <c r="C386" s="27"/>
      <c r="D386" s="27"/>
      <c r="E386" s="27"/>
      <c r="F386" s="27"/>
    </row>
    <row r="387" spans="1:6" ht="12.75">
      <c r="A387" s="28"/>
      <c r="B387" s="27"/>
      <c r="C387" s="27"/>
      <c r="D387" s="27"/>
      <c r="E387" s="27"/>
      <c r="F387" s="27"/>
    </row>
    <row r="388" spans="1:6" ht="12.75">
      <c r="A388" s="28"/>
      <c r="B388" s="27"/>
      <c r="C388" s="27"/>
      <c r="D388" s="27"/>
      <c r="E388" s="27"/>
      <c r="F388" s="27"/>
    </row>
    <row r="389" spans="1:6" ht="12.75">
      <c r="A389" s="28"/>
      <c r="B389" s="27"/>
      <c r="C389" s="27"/>
      <c r="D389" s="27"/>
      <c r="E389" s="27"/>
      <c r="F389" s="27"/>
    </row>
    <row r="390" spans="1:6" ht="12.75">
      <c r="A390" s="28"/>
      <c r="B390" s="27"/>
      <c r="C390" s="27"/>
      <c r="D390" s="27"/>
      <c r="E390" s="27"/>
      <c r="F390" s="27"/>
    </row>
    <row r="391" spans="1:6" ht="12.75">
      <c r="A391" s="28"/>
      <c r="B391" s="27"/>
      <c r="C391" s="27"/>
      <c r="D391" s="27"/>
      <c r="E391" s="27"/>
      <c r="F391" s="27"/>
    </row>
    <row r="392" spans="1:6" ht="12.75">
      <c r="A392" s="28"/>
      <c r="B392" s="27"/>
      <c r="C392" s="27"/>
      <c r="D392" s="27"/>
      <c r="E392" s="27"/>
      <c r="F392" s="27"/>
    </row>
    <row r="393" spans="1:6" ht="12.75">
      <c r="A393" s="28"/>
      <c r="B393" s="27"/>
      <c r="C393" s="27"/>
      <c r="D393" s="27"/>
      <c r="E393" s="27"/>
      <c r="F393" s="27"/>
    </row>
    <row r="394" spans="1:6" ht="12.75">
      <c r="A394" s="28"/>
      <c r="B394" s="27"/>
      <c r="C394" s="27"/>
      <c r="D394" s="27"/>
      <c r="E394" s="27"/>
      <c r="F394" s="27"/>
    </row>
    <row r="395" spans="1:6" ht="12.75">
      <c r="A395" s="28"/>
      <c r="B395" s="27"/>
      <c r="C395" s="27"/>
      <c r="D395" s="27"/>
      <c r="E395" s="27"/>
      <c r="F395" s="27"/>
    </row>
    <row r="396" spans="1:6" ht="12.75">
      <c r="A396" s="28"/>
      <c r="B396" s="27"/>
      <c r="C396" s="27"/>
      <c r="D396" s="27"/>
      <c r="E396" s="27"/>
      <c r="F396" s="27"/>
    </row>
    <row r="397" spans="1:6" ht="12.75">
      <c r="A397" s="28"/>
      <c r="B397" s="27"/>
      <c r="C397" s="27"/>
      <c r="D397" s="27"/>
      <c r="E397" s="27"/>
      <c r="F397" s="27"/>
    </row>
    <row r="398" spans="1:6" ht="12.75">
      <c r="A398" s="28"/>
      <c r="B398" s="27"/>
      <c r="C398" s="27"/>
      <c r="D398" s="27"/>
      <c r="E398" s="27"/>
      <c r="F398" s="27"/>
    </row>
    <row r="399" spans="1:6" ht="12.75">
      <c r="A399" s="28"/>
      <c r="B399" s="27"/>
      <c r="C399" s="27"/>
      <c r="D399" s="27"/>
      <c r="E399" s="27"/>
      <c r="F399" s="27"/>
    </row>
    <row r="400" spans="1:6" ht="12.75">
      <c r="A400" s="28"/>
      <c r="B400" s="27"/>
      <c r="C400" s="27"/>
      <c r="D400" s="27"/>
      <c r="E400" s="27"/>
      <c r="F400" s="27"/>
    </row>
    <row r="401" spans="1:6" ht="12.75">
      <c r="A401" s="28"/>
      <c r="B401" s="27"/>
      <c r="C401" s="27"/>
      <c r="D401" s="27"/>
      <c r="E401" s="27"/>
      <c r="F401" s="27"/>
    </row>
    <row r="402" spans="1:6" ht="12.75">
      <c r="A402" s="28"/>
      <c r="B402" s="27"/>
      <c r="C402" s="27"/>
      <c r="D402" s="27"/>
      <c r="E402" s="27"/>
      <c r="F402" s="27"/>
    </row>
    <row r="403" spans="1:6" ht="12.75">
      <c r="A403" s="28"/>
      <c r="B403" s="27"/>
      <c r="C403" s="27"/>
      <c r="D403" s="27"/>
      <c r="E403" s="27"/>
      <c r="F403" s="27"/>
    </row>
    <row r="404" spans="1:6" ht="12.75">
      <c r="A404" s="28"/>
      <c r="B404" s="27"/>
      <c r="C404" s="27"/>
      <c r="D404" s="27"/>
      <c r="E404" s="27"/>
      <c r="F404" s="27"/>
    </row>
    <row r="405" spans="1:6" ht="12.75">
      <c r="A405" s="28"/>
      <c r="B405" s="27"/>
      <c r="C405" s="27"/>
      <c r="D405" s="27"/>
      <c r="E405" s="27"/>
      <c r="F405" s="27"/>
    </row>
    <row r="406" spans="1:6" ht="12.75">
      <c r="A406" s="28"/>
      <c r="B406" s="27"/>
      <c r="C406" s="27"/>
      <c r="D406" s="27"/>
      <c r="E406" s="27"/>
      <c r="F406" s="27"/>
    </row>
    <row r="407" spans="1:6" ht="12.75">
      <c r="A407" s="28"/>
      <c r="B407" s="27"/>
      <c r="C407" s="27"/>
      <c r="D407" s="27"/>
      <c r="E407" s="27"/>
      <c r="F407" s="27"/>
    </row>
    <row r="408" spans="1:6" ht="12.75">
      <c r="A408" s="28"/>
      <c r="B408" s="27"/>
      <c r="C408" s="27"/>
      <c r="D408" s="27"/>
      <c r="E408" s="27"/>
      <c r="F408" s="27"/>
    </row>
    <row r="409" spans="1:6" ht="12.75">
      <c r="A409" s="28"/>
      <c r="B409" s="27"/>
      <c r="C409" s="27"/>
      <c r="D409" s="27"/>
      <c r="E409" s="27"/>
      <c r="F409" s="27"/>
    </row>
    <row r="410" spans="1:6" ht="12.75">
      <c r="A410" s="28"/>
      <c r="B410" s="27"/>
      <c r="C410" s="27"/>
      <c r="D410" s="27"/>
      <c r="E410" s="27"/>
      <c r="F410" s="27"/>
    </row>
    <row r="411" spans="1:6" ht="12.75">
      <c r="A411" s="28"/>
      <c r="B411" s="27"/>
      <c r="C411" s="27"/>
      <c r="D411" s="27"/>
      <c r="E411" s="27"/>
      <c r="F411" s="27"/>
    </row>
    <row r="1279" ht="16.5" customHeight="1"/>
  </sheetData>
  <sheetProtection selectLockedCells="1" selectUnlockedCells="1"/>
  <mergeCells count="7">
    <mergeCell ref="A7:H8"/>
    <mergeCell ref="D1:F1"/>
    <mergeCell ref="D2:F2"/>
    <mergeCell ref="C3:F3"/>
    <mergeCell ref="D4:F4"/>
    <mergeCell ref="D5:F5"/>
    <mergeCell ref="A6:H6"/>
  </mergeCells>
  <printOptions/>
  <pageMargins left="0.3937007874015748" right="0" top="0.15748031496062992" bottom="0.35433070866141736" header="0.5118110236220472" footer="0.5118110236220472"/>
  <pageSetup fitToHeight="63"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2015-04-22T08:28:58Z</cp:lastPrinted>
  <dcterms:created xsi:type="dcterms:W3CDTF">2014-10-22T06:34:30Z</dcterms:created>
  <dcterms:modified xsi:type="dcterms:W3CDTF">2015-07-08T13:54:18Z</dcterms:modified>
  <cp:category/>
  <cp:version/>
  <cp:contentType/>
  <cp:contentStatus/>
</cp:coreProperties>
</file>